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milyKisak\Box\Industry Affairs &amp; Standards\Quarterly Statements Implementation (Shared CCC)\ILPA + CCC\3. COMMENTARY\NEW Post-PFA Comment Period\Post CP_Performance\v1.1_Mkting\"/>
    </mc:Choice>
  </mc:AlternateContent>
  <xr:revisionPtr revIDLastSave="0" documentId="13_ncr:1_{C70B2A9F-3456-42D2-8FB5-CDC692B0AF53}" xr6:coauthVersionLast="47" xr6:coauthVersionMax="47" xr10:uidLastSave="{00000000-0000-0000-0000-000000000000}"/>
  <bookViews>
    <workbookView xWindow="-110" yWindow="-110" windowWidth="19420" windowHeight="11500" tabRatio="734" xr2:uid="{682984FA-F410-4C37-9994-A4C5F6C041FE}"/>
  </bookViews>
  <sheets>
    <sheet name="Gross Up Template_Sample" sheetId="1" r:id="rId1"/>
    <sheet name="Subscription Facility_Example 1" sheetId="4" r:id="rId2"/>
    <sheet name="Subscription Facility_Example 2" sheetId="5" r:id="rId3"/>
    <sheet name="Transaction Type Mapping" sheetId="2" r:id="rId4"/>
  </sheets>
  <externalReferences>
    <externalReference r:id="rId5"/>
  </externalReferences>
  <definedNames>
    <definedName name="__123Graph_A" hidden="1">[1]index!#REF!</definedName>
    <definedName name="__123Graph_B" hidden="1">[1]index!#REF!</definedName>
    <definedName name="__123Graph_X" hidden="1">[1]index!#REF!</definedName>
    <definedName name="_Fill" hidden="1">#REF!</definedName>
    <definedName name="_xlnm._FilterDatabase" localSheetId="0" hidden="1">'Gross Up Template_Sample'!$B$7:$H$7</definedName>
    <definedName name="_xlnm._FilterDatabase" localSheetId="3" hidden="1">'Transaction Type Mapping'!$A$2:$K$2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0</definedName>
    <definedName name="_Order1_1" hidden="1">0</definedName>
    <definedName name="_Order2" hidden="1">0</definedName>
    <definedName name="_Order2_1" hidden="1">0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AS2DocOpenMode" hidden="1">"AS2DocumentEdit"</definedName>
    <definedName name="BLPH1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TIONAL_NON_INT_INC_FDIC" hidden="1">"c6574"</definedName>
    <definedName name="IQ_ADJUSTABLE_RATE_LOANS_FDIC" hidden="1">"c6375"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SSET_BACKED_FDIC" hidden="1">"c6301"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" hidden="1">"c6796"</definedName>
    <definedName name="IQ_CAL_Q_EST_REUT" hidden="1">"c6800"</definedName>
    <definedName name="IQ_CAL_Y_EST" hidden="1">"c6797"</definedName>
    <definedName name="IQ_CAL_Y_EST_REUT" hidden="1">"c6801"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FDIC" hidden="1">"c6350"</definedName>
    <definedName name="IQ_COMPANY_NOTE" hidden="1">"c6792"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ATA_SOURCE" hidden="1">"c6788"</definedName>
    <definedName name="IQ_FISCAL_Q_EST" hidden="1">"c6794"</definedName>
    <definedName name="IQ_FISCAL_Q_EST_REUT" hidden="1">"c6798"</definedName>
    <definedName name="IQ_FISCAL_Y_EST" hidden="1">"c6795"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X_CONTRACTS_FDIC" hidden="1">"c6517"</definedName>
    <definedName name="IQ_FX_CONTRACTS_SPOT_FDIC" hidden="1">"c6356"</definedName>
    <definedName name="IQ_GAAP_BS" hidden="1">"c6789"</definedName>
    <definedName name="IQ_GAAP_CF" hidden="1">"c6790"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MATURITY_ONE_YEAR_LESS_FDIC" hidden="1">"c6425"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INCOME_FDIC" hidden="1">"c6587"</definedName>
    <definedName name="IQ_NET_INT_INC_BNK_FDIC" hidden="1">"c6570"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SSETS_FDIC" hidden="1">"c6338"</definedName>
    <definedName name="IQ_OTHER_BORROWED_FUNDS_FDIC" hidden="1">"c6345"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INSURANCE_FEES_FDIC" hidden="1">"c6672"</definedName>
    <definedName name="IQ_OTHER_INTANGIBLE_FDIC" hidden="1">"c6337"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OFF_BS_LIAB_FDIC" hidden="1">"c6533"</definedName>
    <definedName name="IQ_OTHER_RE_OWNED_FDIC" hidden="1">"c6330"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TATEMENTS_NET_FDIC" hidden="1">"c6500"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FDIC" hidden="1">"c6730"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RATEGY_NOTE" hidden="1">"c6791"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TAL_ASSETS_FDIC" hidden="1">"c6339"</definedName>
    <definedName name="IQ_TOTAL_CHARGE_OFFS_FDIC" hidden="1">"c6603"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EQUITY_FDIC" hidden="1">"c6354"</definedName>
    <definedName name="IQ_TOTAL_LIABILITIES_FDIC" hidden="1">"c6348"</definedName>
    <definedName name="IQ_TOTAL_RECOVERIES_FDIC" hidden="1">"c6622"</definedName>
    <definedName name="IQ_TOTAL_REV_BNK_FDIC" hidden="1">"c6786"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ALUE_TRADED" hidden="1">"c1519"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_FOUNDED" hidden="1">"c6793"</definedName>
    <definedName name="kjk" localSheetId="1" hidden="1">{#N/A,#N/A,FALSE,"Spread";#N/A,#N/A,FALSE,"Weekly TD#1";#N/A,#N/A,FALSE,"Weekly TD#2";#N/A,#N/A,FALSE,"Weekly STB#1";#N/A,#N/A,FALSE,"Tickler";#N/A,#N/A,FALSE,"Weekly Report";#N/A,#N/A,FALSE,"Int@180"}</definedName>
    <definedName name="kjk" localSheetId="2" hidden="1">{#N/A,#N/A,FALSE,"Spread";#N/A,#N/A,FALSE,"Weekly TD#1";#N/A,#N/A,FALSE,"Weekly TD#2";#N/A,#N/A,FALSE,"Weekly STB#1";#N/A,#N/A,FALSE,"Tickler";#N/A,#N/A,FALSE,"Weekly Report";#N/A,#N/A,FALSE,"Int@180"}</definedName>
    <definedName name="kjk" hidden="1">{#N/A,#N/A,FALSE,"Spread";#N/A,#N/A,FALSE,"Weekly TD#1";#N/A,#N/A,FALSE,"Weekly TD#2";#N/A,#N/A,FALSE,"Weekly STB#1";#N/A,#N/A,FALSE,"Tickler";#N/A,#N/A,FALSE,"Weekly Report";#N/A,#N/A,FALSE,"Int@180"}</definedName>
    <definedName name="kjk_1" localSheetId="1" hidden="1">{#N/A,#N/A,FALSE,"Spread";#N/A,#N/A,FALSE,"Weekly TD#1";#N/A,#N/A,FALSE,"Weekly TD#2";#N/A,#N/A,FALSE,"Weekly STB#1";#N/A,#N/A,FALSE,"Tickler";#N/A,#N/A,FALSE,"Weekly Report";#N/A,#N/A,FALSE,"Int@180"}</definedName>
    <definedName name="kjk_1" localSheetId="2" hidden="1">{#N/A,#N/A,FALSE,"Spread";#N/A,#N/A,FALSE,"Weekly TD#1";#N/A,#N/A,FALSE,"Weekly TD#2";#N/A,#N/A,FALSE,"Weekly STB#1";#N/A,#N/A,FALSE,"Tickler";#N/A,#N/A,FALSE,"Weekly Report";#N/A,#N/A,FALSE,"Int@180"}</definedName>
    <definedName name="kjk_1" hidden="1">{#N/A,#N/A,FALSE,"Spread";#N/A,#N/A,FALSE,"Weekly TD#1";#N/A,#N/A,FALSE,"Weekly TD#2";#N/A,#N/A,FALSE,"Weekly STB#1";#N/A,#N/A,FALSE,"Tickler";#N/A,#N/A,FALSE,"Weekly Report";#N/A,#N/A,FALSE,"Int@180"}</definedName>
    <definedName name="KJKJ" localSheetId="1" hidden="1">{#N/A,#N/A,FALSE,"Spread";#N/A,#N/A,FALSE,"Weekly TD#1";#N/A,#N/A,FALSE,"Weekly TD#2";#N/A,#N/A,FALSE,"Weekly STB#1";#N/A,#N/A,FALSE,"Tickler";#N/A,#N/A,FALSE,"Weekly Report";#N/A,#N/A,FALSE,"Int@180"}</definedName>
    <definedName name="KJKJ" localSheetId="2" hidden="1">{#N/A,#N/A,FALSE,"Spread";#N/A,#N/A,FALSE,"Weekly TD#1";#N/A,#N/A,FALSE,"Weekly TD#2";#N/A,#N/A,FALSE,"Weekly STB#1";#N/A,#N/A,FALSE,"Tickler";#N/A,#N/A,FALSE,"Weekly Report";#N/A,#N/A,FALSE,"Int@180"}</definedName>
    <definedName name="KJKJ" hidden="1">{#N/A,#N/A,FALSE,"Spread";#N/A,#N/A,FALSE,"Weekly TD#1";#N/A,#N/A,FALSE,"Weekly TD#2";#N/A,#N/A,FALSE,"Weekly STB#1";#N/A,#N/A,FALSE,"Tickler";#N/A,#N/A,FALSE,"Weekly Report";#N/A,#N/A,FALSE,"Int@180"}</definedName>
    <definedName name="KJKJ_1" localSheetId="1" hidden="1">{#N/A,#N/A,FALSE,"Spread";#N/A,#N/A,FALSE,"Weekly TD#1";#N/A,#N/A,FALSE,"Weekly TD#2";#N/A,#N/A,FALSE,"Weekly STB#1";#N/A,#N/A,FALSE,"Tickler";#N/A,#N/A,FALSE,"Weekly Report";#N/A,#N/A,FALSE,"Int@180"}</definedName>
    <definedName name="KJKJ_1" localSheetId="2" hidden="1">{#N/A,#N/A,FALSE,"Spread";#N/A,#N/A,FALSE,"Weekly TD#1";#N/A,#N/A,FALSE,"Weekly TD#2";#N/A,#N/A,FALSE,"Weekly STB#1";#N/A,#N/A,FALSE,"Tickler";#N/A,#N/A,FALSE,"Weekly Report";#N/A,#N/A,FALSE,"Int@180"}</definedName>
    <definedName name="KJKJ_1" hidden="1">{#N/A,#N/A,FALSE,"Spread";#N/A,#N/A,FALSE,"Weekly TD#1";#N/A,#N/A,FALSE,"Weekly TD#2";#N/A,#N/A,FALSE,"Weekly STB#1";#N/A,#N/A,FALSE,"Tickler";#N/A,#N/A,FALSE,"Weekly Report";#N/A,#N/A,FALSE,"Int@180"}</definedName>
    <definedName name="_xlnm.Print_Area" localSheetId="0">'Gross Up Template_Sample'!$B$1:$P$109</definedName>
    <definedName name="_xlnm.Print_Area" localSheetId="1">'Subscription Facility_Example 1'!$A$1:$I$16</definedName>
    <definedName name="_xlnm.Print_Area" localSheetId="2">'Subscription Facility_Example 2'!$A$1:$I$18</definedName>
    <definedName name="wrn.Distributions." localSheetId="1" hidden="1">{#N/A,#N/A,FALSE,"DIS Forms";#N/A,#N/A,FALSE,"WIRE FORM";#N/A,#N/A,FALSE,"Transfers"}</definedName>
    <definedName name="wrn.Distributions." localSheetId="2" hidden="1">{#N/A,#N/A,FALSE,"DIS Forms";#N/A,#N/A,FALSE,"WIRE FORM";#N/A,#N/A,FALSE,"Transfers"}</definedName>
    <definedName name="wrn.Distributions." hidden="1">{#N/A,#N/A,FALSE,"DIS Forms";#N/A,#N/A,FALSE,"WIRE FORM";#N/A,#N/A,FALSE,"Transfers"}</definedName>
    <definedName name="wrn.Distributions._1" localSheetId="1" hidden="1">{#N/A,#N/A,FALSE,"DIS Forms";#N/A,#N/A,FALSE,"WIRE FORM";#N/A,#N/A,FALSE,"Transfers"}</definedName>
    <definedName name="wrn.Distributions._1" localSheetId="2" hidden="1">{#N/A,#N/A,FALSE,"DIS Forms";#N/A,#N/A,FALSE,"WIRE FORM";#N/A,#N/A,FALSE,"Transfers"}</definedName>
    <definedName name="wrn.Distributions._1" hidden="1">{#N/A,#N/A,FALSE,"DIS Forms";#N/A,#N/A,FALSE,"WIRE FORM";#N/A,#N/A,FALSE,"Transfers"}</definedName>
    <definedName name="WRN.DISTRIBUTIONS.D" localSheetId="1" hidden="1">{#N/A,#N/A,FALSE,"DIS Forms";#N/A,#N/A,FALSE,"WIRE FORM";#N/A,#N/A,FALSE,"Transfers"}</definedName>
    <definedName name="WRN.DISTRIBUTIONS.D" localSheetId="2" hidden="1">{#N/A,#N/A,FALSE,"DIS Forms";#N/A,#N/A,FALSE,"WIRE FORM";#N/A,#N/A,FALSE,"Transfers"}</definedName>
    <definedName name="WRN.DISTRIBUTIONS.D" hidden="1">{#N/A,#N/A,FALSE,"DIS Forms";#N/A,#N/A,FALSE,"WIRE FORM";#N/A,#N/A,FALSE,"Transfers"}</definedName>
    <definedName name="WRN.DISTRIBUTIONS.D_1" localSheetId="1" hidden="1">{#N/A,#N/A,FALSE,"DIS Forms";#N/A,#N/A,FALSE,"WIRE FORM";#N/A,#N/A,FALSE,"Transfers"}</definedName>
    <definedName name="WRN.DISTRIBUTIONS.D_1" localSheetId="2" hidden="1">{#N/A,#N/A,FALSE,"DIS Forms";#N/A,#N/A,FALSE,"WIRE FORM";#N/A,#N/A,FALSE,"Transfers"}</definedName>
    <definedName name="WRN.DISTRIBUTIONS.D_1" hidden="1">{#N/A,#N/A,FALSE,"DIS Forms";#N/A,#N/A,FALSE,"WIRE FORM";#N/A,#N/A,FALSE,"Transfers"}</definedName>
    <definedName name="wrn.HASTAX." localSheetId="1" hidden="1">{#N/A,#N/A,FALSE,"Hastax"}</definedName>
    <definedName name="wrn.HASTAX." localSheetId="2" hidden="1">{#N/A,#N/A,FALSE,"Hastax"}</definedName>
    <definedName name="wrn.HASTAX." hidden="1">{#N/A,#N/A,FALSE,"Hastax"}</definedName>
    <definedName name="wrn.HASTAX._1" localSheetId="1" hidden="1">{#N/A,#N/A,FALSE,"Hastax"}</definedName>
    <definedName name="wrn.HASTAX._1" localSheetId="2" hidden="1">{#N/A,#N/A,FALSE,"Hastax"}</definedName>
    <definedName name="wrn.HASTAX._1" hidden="1">{#N/A,#N/A,FALSE,"Hastax"}</definedName>
    <definedName name="wrn.PAYMENT.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" localSheetId="2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.Forms.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" localSheetId="2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localSheetId="2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_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localSheetId="2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localSheetId="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localSheetId="2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.FORMS.S_1" hidden="1">{#N/A,#N/A,FALSE,"Cash Transfers";#N/A,#N/A,FALSE,"Dist from Collateral";#N/A,#N/A,FALSE,"Dist for Servicing fee";#N/A,#N/A,FALSE,"Wire from Collateral";#N/A,#N/A,FALSE,"Wire for Servicing Fee";#N/A,#N/A,FALSE,"Rate Sheet";#N/A,#N/A,FALSE,"Rate Sheet";#N/A,#N/A,FALSE,"Trans-Class A Res"}</definedName>
    <definedName name="wrn.PAYMENT._1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1" localSheetId="2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_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localSheetId="2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localSheetId="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localSheetId="2" hidden="1">{#N/A,#N/A,FALSE,"Rate Sheet";#N/A,#N/A,FALSE,"TCB Fee Disb";#N/A,#N/A,FALSE,"Dist Advances";#N/A,#N/A,FALSE,"Dist Servicing fee";#N/A,#N/A,FALSE,"Dist excess";#N/A,#N/A,FALSE,"Wire to ICON";#N/A,#N/A,FALSE,"Dist Excluded"}</definedName>
    <definedName name="WRN.PAYMENT.T_1" hidden="1">{#N/A,#N/A,FALSE,"Rate Sheet";#N/A,#N/A,FALSE,"TCB Fee Disb";#N/A,#N/A,FALSE,"Dist Advances";#N/A,#N/A,FALSE,"Dist Servicing fee";#N/A,#N/A,FALSE,"Dist excess";#N/A,#N/A,FALSE,"Wire to ICON";#N/A,#N/A,FALSE,"Dist Excluded"}</definedName>
    <definedName name="wrn.PierOne." localSheetId="1" hidden="1">{#N/A,#N/A,FALSE,"Wireform";#N/A,#N/A,FALSE,"Disbursement";#N/A,#N/A,FALSE,"Transfers"}</definedName>
    <definedName name="wrn.PierOne." localSheetId="2" hidden="1">{#N/A,#N/A,FALSE,"Wireform";#N/A,#N/A,FALSE,"Disbursement";#N/A,#N/A,FALSE,"Transfers"}</definedName>
    <definedName name="wrn.PierOne." hidden="1">{#N/A,#N/A,FALSE,"Wireform";#N/A,#N/A,FALSE,"Disbursement";#N/A,#N/A,FALSE,"Transfers"}</definedName>
    <definedName name="wrn.PierOne._1" localSheetId="1" hidden="1">{#N/A,#N/A,FALSE,"Wireform";#N/A,#N/A,FALSE,"Disbursement";#N/A,#N/A,FALSE,"Transfers"}</definedName>
    <definedName name="wrn.PierOne._1" localSheetId="2" hidden="1">{#N/A,#N/A,FALSE,"Wireform";#N/A,#N/A,FALSE,"Disbursement";#N/A,#N/A,FALSE,"Transfers"}</definedName>
    <definedName name="wrn.PierOne._1" hidden="1">{#N/A,#N/A,FALSE,"Wireform";#N/A,#N/A,FALSE,"Disbursement";#N/A,#N/A,FALSE,"Transfers"}</definedName>
    <definedName name="wrn.Print._.All." localSheetId="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" localSheetId="2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localSheetId="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localSheetId="2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All._1" hidden="1">{#N/A,#N/A,FALSE,"Input Data Sheet";#N/A,#N/A,FALSE,"Turnover";#N/A,#N/A,FALSE,"NSAR";#N/A,#N/A,FALSE,"NAV Rollforward";#N/A,#N/A,FALSE,"Ratios-HUB";#N/A,#N/A,FALSE,"Ratios-Marathon";#N/A,#N/A,FALSE,"Ratios - Traditional";#N/A,#N/A,FALSE,"Ratios - Classic";#N/A,#N/A,FALSE,"Share Proof-Marathon";#N/A,#N/A,FALSE,"Share Proof-Traditional";#N/A,#N/A,FALSE,"Share Proof - Classic";#N/A,#N/A,FALSE,"Per Share-Marathon";#N/A,#N/A,FALSE,"Per Share-Traditional";#N/A,#N/A,FALSE,"Per Share-Classic";#N/A,#N/A,FALSE,"Capital Roll - Hub";#N/A,#N/A,FALSE,"Capital Roll - Spokes";#N/A,#N/A,FALSE,"Hastax"}</definedName>
    <definedName name="wrn.Print._.Classic." localSheetId="1" hidden="1">{#N/A,#N/A,FALSE,"Ratios - Classic";#N/A,#N/A,FALSE,"Share Proof - Classic";#N/A,#N/A,FALSE,"Per Share-Classic"}</definedName>
    <definedName name="wrn.Print._.Classic." localSheetId="2" hidden="1">{#N/A,#N/A,FALSE,"Ratios - Classic";#N/A,#N/A,FALSE,"Share Proof - Classic";#N/A,#N/A,FALSE,"Per Share-Classic"}</definedName>
    <definedName name="wrn.Print._.Classic." hidden="1">{#N/A,#N/A,FALSE,"Ratios - Classic";#N/A,#N/A,FALSE,"Share Proof - Classic";#N/A,#N/A,FALSE,"Per Share-Classic"}</definedName>
    <definedName name="wrn.Print._.Classic._1" localSheetId="1" hidden="1">{#N/A,#N/A,FALSE,"Ratios - Classic";#N/A,#N/A,FALSE,"Share Proof - Classic";#N/A,#N/A,FALSE,"Per Share-Classic"}</definedName>
    <definedName name="wrn.Print._.Classic._1" localSheetId="2" hidden="1">{#N/A,#N/A,FALSE,"Ratios - Classic";#N/A,#N/A,FALSE,"Share Proof - Classic";#N/A,#N/A,FALSE,"Per Share-Classic"}</definedName>
    <definedName name="wrn.Print._.Classic._1" hidden="1">{#N/A,#N/A,FALSE,"Ratios - Classic";#N/A,#N/A,FALSE,"Share Proof - Classic";#N/A,#N/A,FALSE,"Per Share-Classic"}</definedName>
    <definedName name="wrn.Print._.Hub." localSheetId="1" hidden="1">{#N/A,#N/A,FALSE,"Input Data Sheet";#N/A,#N/A,FALSE,"Turnover";#N/A,#N/A,FALSE,"NSAR";#N/A,#N/A,FALSE,"Ratios-HUB";#N/A,#N/A,FALSE,"Capital Roll - Hub"}</definedName>
    <definedName name="wrn.Print._.Hub." localSheetId="2" hidden="1">{#N/A,#N/A,FALSE,"Input Data Sheet";#N/A,#N/A,FALSE,"Turnover";#N/A,#N/A,FALSE,"NSAR";#N/A,#N/A,FALSE,"Ratios-HUB";#N/A,#N/A,FALSE,"Capital Roll - Hub"}</definedName>
    <definedName name="wrn.Print._.Hub." hidden="1">{#N/A,#N/A,FALSE,"Input Data Sheet";#N/A,#N/A,FALSE,"Turnover";#N/A,#N/A,FALSE,"NSAR";#N/A,#N/A,FALSE,"Ratios-HUB";#N/A,#N/A,FALSE,"Capital Roll - Hub"}</definedName>
    <definedName name="wrn.Print._.Hub._1" localSheetId="1" hidden="1">{#N/A,#N/A,FALSE,"Input Data Sheet";#N/A,#N/A,FALSE,"Turnover";#N/A,#N/A,FALSE,"NSAR";#N/A,#N/A,FALSE,"Ratios-HUB";#N/A,#N/A,FALSE,"Capital Roll - Hub"}</definedName>
    <definedName name="wrn.Print._.Hub._1" localSheetId="2" hidden="1">{#N/A,#N/A,FALSE,"Input Data Sheet";#N/A,#N/A,FALSE,"Turnover";#N/A,#N/A,FALSE,"NSAR";#N/A,#N/A,FALSE,"Ratios-HUB";#N/A,#N/A,FALSE,"Capital Roll - Hub"}</definedName>
    <definedName name="wrn.Print._.Hub._1" hidden="1">{#N/A,#N/A,FALSE,"Input Data Sheet";#N/A,#N/A,FALSE,"Turnover";#N/A,#N/A,FALSE,"NSAR";#N/A,#N/A,FALSE,"Ratios-HUB";#N/A,#N/A,FALSE,"Capital Roll - Hub"}</definedName>
    <definedName name="wrn.Print._.Marathon." localSheetId="1" hidden="1">{#N/A,#N/A,FALSE,"Ratios-Marathon";#N/A,#N/A,FALSE,"Share Proof-Marathon";#N/A,#N/A,FALSE,"Per Share-Marathon"}</definedName>
    <definedName name="wrn.Print._.Marathon." localSheetId="2" hidden="1">{#N/A,#N/A,FALSE,"Ratios-Marathon";#N/A,#N/A,FALSE,"Share Proof-Marathon";#N/A,#N/A,FALSE,"Per Share-Marathon"}</definedName>
    <definedName name="wrn.Print._.Marathon." hidden="1">{#N/A,#N/A,FALSE,"Ratios-Marathon";#N/A,#N/A,FALSE,"Share Proof-Marathon";#N/A,#N/A,FALSE,"Per Share-Marathon"}</definedName>
    <definedName name="wrn.Print._.Marathon._1" localSheetId="1" hidden="1">{#N/A,#N/A,FALSE,"Ratios-Marathon";#N/A,#N/A,FALSE,"Share Proof-Marathon";#N/A,#N/A,FALSE,"Per Share-Marathon"}</definedName>
    <definedName name="wrn.Print._.Marathon._1" localSheetId="2" hidden="1">{#N/A,#N/A,FALSE,"Ratios-Marathon";#N/A,#N/A,FALSE,"Share Proof-Marathon";#N/A,#N/A,FALSE,"Per Share-Marathon"}</definedName>
    <definedName name="wrn.Print._.Marathon._1" hidden="1">{#N/A,#N/A,FALSE,"Ratios-Marathon";#N/A,#N/A,FALSE,"Share Proof-Marathon";#N/A,#N/A,FALSE,"Per Share-Marathon"}</definedName>
    <definedName name="wrn.Print._.Medallion." localSheetId="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" localSheetId="2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localSheetId="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localSheetId="2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Medallion._1" hidden="1">{#N/A,#N/A,FALSE,"Ratios - Medallion Class A";#N/A,#N/A,FALSE,"Ratios - Medallion Class B";#N/A,#N/A,FALSE,"Share Proof - Medallion A";#N/A,#N/A,FALSE,"Share Proof - Medallion B";#N/A,#N/A,FALSE,"Per Share-Medallion A";#N/A,#N/A,FALSE,"Per Share-Medallion B"}</definedName>
    <definedName name="wrn.Print._.Spokes." localSheetId="1" hidden="1">{#N/A,#N/A,FALSE,"Input Data Sheet";#N/A,#N/A,FALSE,"NAV rollforward";#N/A,#N/A,FALSE,"Capital Roll - Spokes";#N/A,#N/A,FALSE,"Hastax"}</definedName>
    <definedName name="wrn.Print._.Spokes." localSheetId="2" hidden="1">{#N/A,#N/A,FALSE,"Input Data Sheet";#N/A,#N/A,FALSE,"NAV rollforward";#N/A,#N/A,FALSE,"Capital Roll - Spokes";#N/A,#N/A,FALSE,"Hastax"}</definedName>
    <definedName name="wrn.Print._.Spokes." hidden="1">{#N/A,#N/A,FALSE,"Input Data Sheet";#N/A,#N/A,FALSE,"NAV rollforward";#N/A,#N/A,FALSE,"Capital Roll - Spokes";#N/A,#N/A,FALSE,"Hastax"}</definedName>
    <definedName name="wrn.Print._.Spokes._1" localSheetId="1" hidden="1">{#N/A,#N/A,FALSE,"Input Data Sheet";#N/A,#N/A,FALSE,"NAV rollforward";#N/A,#N/A,FALSE,"Capital Roll - Spokes";#N/A,#N/A,FALSE,"Hastax"}</definedName>
    <definedName name="wrn.Print._.Spokes._1" localSheetId="2" hidden="1">{#N/A,#N/A,FALSE,"Input Data Sheet";#N/A,#N/A,FALSE,"NAV rollforward";#N/A,#N/A,FALSE,"Capital Roll - Spokes";#N/A,#N/A,FALSE,"Hastax"}</definedName>
    <definedName name="wrn.Print._.Spokes._1" hidden="1">{#N/A,#N/A,FALSE,"Input Data Sheet";#N/A,#N/A,FALSE,"NAV rollforward";#N/A,#N/A,FALSE,"Capital Roll - Spokes";#N/A,#N/A,FALSE,"Hastax"}</definedName>
    <definedName name="wrn.Print._.Traditional." localSheetId="1" hidden="1">{#N/A,#N/A,FALSE,"Ratios - Traditional";#N/A,#N/A,FALSE,"Share Proof-Traditional";#N/A,#N/A,FALSE,"Per Share-Traditional"}</definedName>
    <definedName name="wrn.Print._.Traditional." localSheetId="2" hidden="1">{#N/A,#N/A,FALSE,"Ratios - Traditional";#N/A,#N/A,FALSE,"Share Proof-Traditional";#N/A,#N/A,FALSE,"Per Share-Traditional"}</definedName>
    <definedName name="wrn.Print._.Traditional." hidden="1">{#N/A,#N/A,FALSE,"Ratios - Traditional";#N/A,#N/A,FALSE,"Share Proof-Traditional";#N/A,#N/A,FALSE,"Per Share-Traditional"}</definedName>
    <definedName name="wrn.Print._.Traditional._1" localSheetId="1" hidden="1">{#N/A,#N/A,FALSE,"Ratios - Traditional";#N/A,#N/A,FALSE,"Share Proof-Traditional";#N/A,#N/A,FALSE,"Per Share-Traditional"}</definedName>
    <definedName name="wrn.Print._.Traditional._1" localSheetId="2" hidden="1">{#N/A,#N/A,FALSE,"Ratios - Traditional";#N/A,#N/A,FALSE,"Share Proof-Traditional";#N/A,#N/A,FALSE,"Per Share-Traditional"}</definedName>
    <definedName name="wrn.Print._.Traditional._1" hidden="1">{#N/A,#N/A,FALSE,"Ratios - Traditional";#N/A,#N/A,FALSE,"Share Proof-Traditional";#N/A,#N/A,FALSE,"Per Share-Traditional"}</definedName>
    <definedName name="wrn.Weekly._.Transaction." localSheetId="1" hidden="1">{#N/A,#N/A,FALSE,"Spread";#N/A,#N/A,FALSE,"Weekly TD#1";#N/A,#N/A,FALSE,"Weekly TD#2";#N/A,#N/A,FALSE,"Weekly STB#1";#N/A,#N/A,FALSE,"Tickler";#N/A,#N/A,FALSE,"Weekly Report";#N/A,#N/A,FALSE,"Int@180"}</definedName>
    <definedName name="wrn.Weekly._.Transaction." localSheetId="2" hidden="1">{#N/A,#N/A,FALSE,"Spread";#N/A,#N/A,FALSE,"Weekly TD#1";#N/A,#N/A,FALSE,"Weekly TD#2";#N/A,#N/A,FALSE,"Weekly STB#1";#N/A,#N/A,FALSE,"Tickler";#N/A,#N/A,FALSE,"Weekly Report";#N/A,#N/A,FALSE,"Int@180"}</definedName>
    <definedName name="wrn.Weekly._.Transaction.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localSheetId="1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localSheetId="2" hidden="1">{#N/A,#N/A,FALSE,"Spread";#N/A,#N/A,FALSE,"Weekly TD#1";#N/A,#N/A,FALSE,"Weekly TD#2";#N/A,#N/A,FALSE,"Weekly STB#1";#N/A,#N/A,FALSE,"Tickler";#N/A,#N/A,FALSE,"Weekly Report";#N/A,#N/A,FALSE,"Int@180"}</definedName>
    <definedName name="wrn.Weekly._.Transaction._1" hidden="1">{#N/A,#N/A,FALSE,"Spread";#N/A,#N/A,FALSE,"Weekly TD#1";#N/A,#N/A,FALSE,"Weekly TD#2";#N/A,#N/A,FALSE,"Weekly STB#1";#N/A,#N/A,FALSE,"Tickler";#N/A,#N/A,FALSE,"Weekly Report";#N/A,#N/A,FALSE,"Int@180"}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 a="1"/>
  <c r="V8" i="1" s="1"/>
  <c r="U8" i="1" a="1"/>
  <c r="U8" i="1" s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H8" i="1"/>
  <c r="G8" i="1"/>
  <c r="A40" i="2"/>
  <c r="A18" i="5" l="1"/>
  <c r="A16" i="4"/>
  <c r="S8" i="1" a="1"/>
  <c r="S8" i="1" s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8" i="1"/>
  <c r="V9" i="1" l="1" a="1"/>
  <c r="V9" i="1" s="1"/>
  <c r="U9" i="1" a="1"/>
  <c r="U9" i="1" s="1"/>
  <c r="T9" i="1" a="1"/>
  <c r="T9" i="1" s="1"/>
  <c r="S9" i="1" a="1"/>
  <c r="S9" i="1" s="1"/>
  <c r="F8" i="1"/>
  <c r="N9" i="1" l="1"/>
  <c r="M9" i="1"/>
  <c r="T8" i="1" a="1"/>
  <c r="T8" i="1" s="1"/>
  <c r="P10" i="1" l="1"/>
  <c r="N10" i="1"/>
  <c r="O10" i="1"/>
  <c r="M10" i="1"/>
  <c r="P9" i="1"/>
  <c r="O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<sst xmlns="http://schemas.openxmlformats.org/spreadsheetml/2006/main" count="451" uniqueCount="105">
  <si>
    <t>Detailed Statement of Cash Flows</t>
  </si>
  <si>
    <t>Cumulative Fee-Paying LPs' Allocation of Total Fund</t>
  </si>
  <si>
    <t>TVPI/MOIC Inputs</t>
  </si>
  <si>
    <t>Cash Flows</t>
  </si>
  <si>
    <t>Transaction Description - Gross Up Methodology</t>
  </si>
  <si>
    <t>Performance Treatment</t>
  </si>
  <si>
    <t>Fund Performance (Fund ↔ Investor Cash Flows)</t>
  </si>
  <si>
    <t>Formula Inclusion</t>
  </si>
  <si>
    <t>With Impact of Fund-level Subscription Facility</t>
  </si>
  <si>
    <t>Without Impact of Fund-level Subscription Facility</t>
  </si>
  <si>
    <t>Effective Date</t>
  </si>
  <si>
    <t>Amount - Cumulative LP Allocation</t>
  </si>
  <si>
    <t>Gross - With Impact of Fund-level Subscription Facility 
(Optional)</t>
  </si>
  <si>
    <t>Net - With Impact of Fund-level Subscription Facility</t>
  </si>
  <si>
    <t>Gross - Without Impact of Fund-level Subscription Facility 
(Optional)</t>
  </si>
  <si>
    <t>Net - Without Impact of Fund-level Subscription Facility</t>
  </si>
  <si>
    <t>Notes</t>
  </si>
  <si>
    <t>Subscription Facility Outstanding Balance</t>
  </si>
  <si>
    <t>Performance Measure</t>
  </si>
  <si>
    <t>Gross</t>
  </si>
  <si>
    <t>Net</t>
  </si>
  <si>
    <t>Fund-level Subscription Facility Drawdown: Total Amount</t>
  </si>
  <si>
    <t>Gross 
(Optional)</t>
  </si>
  <si>
    <t>Numerator</t>
  </si>
  <si>
    <t>Gross Up Management Fees</t>
  </si>
  <si>
    <t>Add back management fees paid by the private fund. Required to accurately calculate the gross "with" and "without" performance metrics.</t>
  </si>
  <si>
    <t>IRR</t>
  </si>
  <si>
    <t>Denominator</t>
  </si>
  <si>
    <t>Capital Call: Total Amount</t>
  </si>
  <si>
    <t>TVPI</t>
  </si>
  <si>
    <t>Gross Up Fund-level Subscription Facility Fees/Interest</t>
  </si>
  <si>
    <t>Gross Portfolio Performance (Fund ↔ Investment Cash Flows)</t>
  </si>
  <si>
    <t>Call to repay 7/15 subscription facility drawdown.</t>
  </si>
  <si>
    <t>Realized Portfolio</t>
  </si>
  <si>
    <t>Unrealized Portfolio</t>
  </si>
  <si>
    <t>Total Portfolio</t>
  </si>
  <si>
    <t>Synthetic Distribution: Fund-level Subscription Facility Repayment</t>
  </si>
  <si>
    <t>Actual repayment of 7/15 subscription facility drawdown.</t>
  </si>
  <si>
    <t xml:space="preserve"> Gross IRR</t>
  </si>
  <si>
    <t>Values must be manually input</t>
  </si>
  <si>
    <t>Gross MOIC</t>
  </si>
  <si>
    <t>Distribution: Permanent</t>
  </si>
  <si>
    <t>Total amount distributed to LPs (net of carry).</t>
  </si>
  <si>
    <t>Net Portfolio Performance  (Fund ↔ Investment Cash Flows)</t>
  </si>
  <si>
    <r>
      <t xml:space="preserve"> </t>
    </r>
    <r>
      <rPr>
        <b/>
        <sz val="10"/>
        <rFont val="Arial"/>
        <family val="2"/>
      </rPr>
      <t>Net</t>
    </r>
    <r>
      <rPr>
        <sz val="10"/>
        <rFont val="Arial"/>
        <family val="2"/>
      </rPr>
      <t xml:space="preserve"> IRR</t>
    </r>
  </si>
  <si>
    <r>
      <rPr>
        <b/>
        <sz val="10"/>
        <rFont val="Arial"/>
        <family val="2"/>
      </rPr>
      <t>Net</t>
    </r>
    <r>
      <rPr>
        <sz val="10"/>
        <rFont val="Arial"/>
        <family val="2"/>
      </rPr>
      <t xml:space="preserve"> MOIC</t>
    </r>
  </si>
  <si>
    <t xml:space="preserve">Add back management fees paid by the private fund. Required to accurately calculate the gross "with" and "without" performance metrics. For the current performance reporting quarter (6/30/2024 in this example), this value may also include management fees that have accrued, but have not yet been recognized. </t>
  </si>
  <si>
    <t>Gross Up Partnership Expenses</t>
  </si>
  <si>
    <t xml:space="preserve">Add back partnership expenses paid by the private fund. Required to accurately calculate the gross "with" and "without" performance metrics. For the current performance reporting quarter (6/30/2024 in this example), this value may also include partnership expenses that have accrued, but have not yet been recognized. </t>
  </si>
  <si>
    <t>Gross Up Unrealized Carried Interest</t>
  </si>
  <si>
    <t>Add back unrealized carry to the gross levered and gross unlevered calculations at quarter end.</t>
  </si>
  <si>
    <t>Gross Up Outstanding Balance from Fund-level Subscription Facility</t>
  </si>
  <si>
    <t>Outstanding balance on the subscription facility, captured at the quarter-end date.</t>
  </si>
  <si>
    <t>NAV</t>
  </si>
  <si>
    <t>Disclosures/Footnotes</t>
  </si>
  <si>
    <t>Sample Cash Flow Mapping: Fund-Level Subscription Facility Drawdown, Payment of Interest on the Fund-Level Subscription Facility and Subsequent Repayment (Synthetic Distribution)</t>
  </si>
  <si>
    <r>
      <rPr>
        <b/>
        <i/>
        <sz val="10"/>
        <rFont val="Arial"/>
        <family val="2"/>
      </rPr>
      <t xml:space="preserve">Example 1: </t>
    </r>
    <r>
      <rPr>
        <i/>
        <sz val="10"/>
        <rFont val="Arial"/>
        <family val="2"/>
      </rPr>
      <t xml:space="preserve">Fund-level Subscription Facility </t>
    </r>
    <r>
      <rPr>
        <b/>
        <i/>
        <sz val="10"/>
        <rFont val="Arial"/>
        <family val="2"/>
      </rPr>
      <t>Fully</t>
    </r>
    <r>
      <rPr>
        <i/>
        <sz val="10"/>
        <rFont val="Arial"/>
        <family val="2"/>
      </rPr>
      <t xml:space="preserve"> Repaid</t>
    </r>
  </si>
  <si>
    <t>Drawdown from subscription facility</t>
  </si>
  <si>
    <t>XXXX.XX</t>
  </si>
  <si>
    <t>Sample Cash Flow Mapping: Fund-Level Subscription Facility Drawdown, Payment of Interest on Fund-Level Subscription Facility &amp; Subsequent Partial Repayment (Synthetic Distribution). Outstanding Balance on Subline at Quarter-end.</t>
  </si>
  <si>
    <r>
      <rPr>
        <b/>
        <i/>
        <sz val="10"/>
        <rFont val="Arial"/>
        <family val="2"/>
      </rPr>
      <t>Example 2:</t>
    </r>
    <r>
      <rPr>
        <i/>
        <sz val="10"/>
        <rFont val="Arial"/>
        <family val="2"/>
      </rPr>
      <t xml:space="preserve"> Fund-level Subscription Facility </t>
    </r>
    <r>
      <rPr>
        <b/>
        <i/>
        <sz val="10"/>
        <rFont val="Arial"/>
        <family val="2"/>
      </rPr>
      <t>Partially</t>
    </r>
    <r>
      <rPr>
        <i/>
        <sz val="10"/>
        <rFont val="Arial"/>
        <family val="2"/>
      </rPr>
      <t xml:space="preserve"> Repaid; Outstanding Balance at Quarter-End</t>
    </r>
  </si>
  <si>
    <t>Outstanding balance on the subscription facility, captured at the quarter-end date</t>
  </si>
  <si>
    <t>Net IRR</t>
  </si>
  <si>
    <t>Gross IRR</t>
  </si>
  <si>
    <t>Net TVPI</t>
  </si>
  <si>
    <t>Gross TVPI</t>
  </si>
  <si>
    <t>Included</t>
  </si>
  <si>
    <t>Decrease Denominator</t>
  </si>
  <si>
    <t>Distribution: Recallable</t>
  </si>
  <si>
    <t>Distribution: Return of Excess Capital Called</t>
  </si>
  <si>
    <r>
      <t xml:space="preserve">Gross Up </t>
    </r>
    <r>
      <rPr>
        <sz val="10"/>
        <rFont val="Arial"/>
        <family val="2"/>
      </rPr>
      <t>Fund-level Subscription Facility</t>
    </r>
    <r>
      <rPr>
        <sz val="10"/>
        <color theme="1"/>
        <rFont val="Arial"/>
        <family val="2"/>
      </rPr>
      <t xml:space="preserve"> Fees/Interest</t>
    </r>
  </si>
  <si>
    <t>Second subscription facility drawdown. May be used to finance investments, pay management fees, etc.</t>
  </si>
  <si>
    <t>Subscription facility drawdown. May be used to finance investments, pay management fees, etc.</t>
  </si>
  <si>
    <t>Transaction Description - Gross Up Methodology
(Ungroup using '+' symbols in left margin to view more detailed transaction type breakouts)</t>
  </si>
  <si>
    <t>As of</t>
  </si>
  <si>
    <t>Fund Reporting Currency</t>
  </si>
  <si>
    <t>USD</t>
  </si>
  <si>
    <t>Data Since Inception</t>
  </si>
  <si>
    <t>Capital Call: Investments</t>
  </si>
  <si>
    <t>Capital Call: Management Fees (Inside Commitment)</t>
  </si>
  <si>
    <t>Capital Call: Management Fees (Outside Commitment)</t>
  </si>
  <si>
    <t>Carry / Clawback</t>
  </si>
  <si>
    <t>Capital Call: Partnership Expenses</t>
  </si>
  <si>
    <t>Capital Call: Placement Agent Fees</t>
  </si>
  <si>
    <t>Capital Call: Fund-level Subscription Facility Fees/Interest</t>
  </si>
  <si>
    <t>Fund-level Subscription Facility Drawdown: Investments</t>
  </si>
  <si>
    <t>Fund-level Subscription Facility Drawdown: Management Fees/Partnership Expenses</t>
  </si>
  <si>
    <t>Synthetic Distribution: Fund-level Subscription Facility Repayment: Investments</t>
  </si>
  <si>
    <t>Synthetic Distribution: Fund-level Subscription Facility Repayment: Management Fees/Partnership Expenses</t>
  </si>
  <si>
    <t>Distribution: Carry - (Should be input as a positive value)</t>
  </si>
  <si>
    <t>Distribution: Clawback</t>
  </si>
  <si>
    <t xml:space="preserve">     Distribution: Permanent - Income/Dividends</t>
  </si>
  <si>
    <t xml:space="preserve">     Distribution: Permanent - Gain / Loss</t>
  </si>
  <si>
    <t xml:space="preserve">     Distribution: Permanent - Return of Capital</t>
  </si>
  <si>
    <t xml:space="preserve">     Distribution: Permanent - Return of Management Fees</t>
  </si>
  <si>
    <t xml:space="preserve">     Distribution: Permanent - Return of Partnership Expenses</t>
  </si>
  <si>
    <t xml:space="preserve">     Distribution: Recallable - Return of Capital</t>
  </si>
  <si>
    <t xml:space="preserve">     Distribution: Recallable - Return of Management Fees</t>
  </si>
  <si>
    <t xml:space="preserve">     Distribution: Recallable - Return of Partnership Expenses</t>
  </si>
  <si>
    <t>Distribution: Return of Excess Capital Called: Investments</t>
  </si>
  <si>
    <t>Distribution: Return of Excess Capital Called: Management Fees/Partnership Expenses</t>
  </si>
  <si>
    <t>Add back fees/interest related to fund-level subscription facility to the gross levered calculation. Add back fees/interest related to fund-level subscription facility to gross and net unlevered calculation (effectively washes out the any amount paid in for this purpose).</t>
  </si>
  <si>
    <t xml:space="preserve">Add back fees/interest related to fund-level subscription facility to the gross levered calculation.  Add back fees/interest related to fund-level subscription facility to gross and net unlevered calculation. For the current performance reporting quarter (6/30/2024 in this example), this value may also include subscription facility fees/interest that have accrued, but have not yet been recognized. </t>
  </si>
  <si>
    <t>Add back fees/interest related to fund-level subscription facility to the gross levered calculation at quarter end. Add back fees/interest related to fund-level subscription facility to gross and net unlevered calculation (effectively washes out the any amount paid in for this purpose).</t>
  </si>
  <si>
    <t>Sample Cash Flow Mapping - Gross Up Methodology (v. 1.1) – This packet was last updated on April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</si>
</sst>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0\x"/>
  </numFmts>
  <fonts count="23" x14ac:knownFonts="1">
    <font>
      <sz val="11"/>
      <color theme="1"/>
      <name val="Aptos Narrow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rgb="FF00325D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ptos Narrow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9C0006"/>
      <name val="Arial"/>
      <family val="2"/>
    </font>
    <font>
      <i/>
      <sz val="9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8ACE0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8"/>
      <name val="Arial"/>
      <family val="2"/>
    </font>
    <font>
      <sz val="10"/>
      <color rgb="FF00B0F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2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n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 tint="-4.9989318521683403E-2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2" borderId="0" xfId="3" applyFont="1" applyFill="1"/>
    <xf numFmtId="14" fontId="3" fillId="2" borderId="0" xfId="3" applyNumberFormat="1" applyFont="1" applyFill="1" applyAlignment="1">
      <alignment horizontal="left"/>
    </xf>
    <xf numFmtId="0" fontId="4" fillId="2" borderId="0" xfId="3" applyFont="1" applyFill="1"/>
    <xf numFmtId="14" fontId="2" fillId="2" borderId="0" xfId="3" applyNumberFormat="1" applyFont="1" applyFill="1"/>
    <xf numFmtId="0" fontId="9" fillId="2" borderId="0" xfId="3" applyFont="1" applyFill="1"/>
    <xf numFmtId="0" fontId="8" fillId="3" borderId="1" xfId="3" applyFont="1" applyFill="1" applyBorder="1" applyAlignment="1">
      <alignment horizontal="center" vertical="center"/>
    </xf>
    <xf numFmtId="43" fontId="9" fillId="2" borderId="0" xfId="4" applyFont="1" applyFill="1" applyBorder="1" applyAlignment="1">
      <alignment horizontal="center"/>
    </xf>
    <xf numFmtId="0" fontId="7" fillId="5" borderId="19" xfId="3" applyFont="1" applyFill="1" applyBorder="1" applyAlignment="1">
      <alignment horizontal="center" vertical="center" wrapText="1"/>
    </xf>
    <xf numFmtId="0" fontId="7" fillId="5" borderId="19" xfId="3" applyFont="1" applyFill="1" applyBorder="1" applyAlignment="1">
      <alignment horizontal="center" vertical="center"/>
    </xf>
    <xf numFmtId="0" fontId="7" fillId="5" borderId="20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7" fillId="5" borderId="22" xfId="3" applyFont="1" applyFill="1" applyBorder="1" applyAlignment="1">
      <alignment horizontal="center" vertical="center"/>
    </xf>
    <xf numFmtId="0" fontId="7" fillId="5" borderId="23" xfId="3" applyFont="1" applyFill="1" applyBorder="1" applyAlignment="1">
      <alignment horizontal="center" vertical="center"/>
    </xf>
    <xf numFmtId="14" fontId="2" fillId="0" borderId="1" xfId="3" applyNumberFormat="1" applyFont="1" applyBorder="1" applyAlignment="1">
      <alignment vertical="center"/>
    </xf>
    <xf numFmtId="0" fontId="2" fillId="0" borderId="6" xfId="3" applyFont="1" applyBorder="1" applyAlignment="1">
      <alignment vertical="center" wrapText="1"/>
    </xf>
    <xf numFmtId="43" fontId="8" fillId="2" borderId="0" xfId="4" applyFont="1" applyFill="1" applyBorder="1" applyAlignment="1"/>
    <xf numFmtId="0" fontId="4" fillId="0" borderId="1" xfId="3" applyFont="1" applyBorder="1" applyAlignment="1">
      <alignment horizontal="center" vertical="center"/>
    </xf>
    <xf numFmtId="10" fontId="4" fillId="1" borderId="1" xfId="2" applyNumberFormat="1" applyFont="1" applyFill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65" fontId="2" fillId="2" borderId="0" xfId="3" applyNumberFormat="1" applyFont="1" applyFill="1"/>
    <xf numFmtId="0" fontId="4" fillId="0" borderId="1" xfId="3" applyFont="1" applyBorder="1" applyAlignment="1">
      <alignment horizontal="center"/>
    </xf>
    <xf numFmtId="14" fontId="2" fillId="2" borderId="1" xfId="3" applyNumberFormat="1" applyFont="1" applyFill="1" applyBorder="1" applyAlignment="1">
      <alignment vertical="center"/>
    </xf>
    <xf numFmtId="0" fontId="2" fillId="2" borderId="6" xfId="3" applyFont="1" applyFill="1" applyBorder="1" applyAlignment="1">
      <alignment vertical="center" wrapText="1"/>
    </xf>
    <xf numFmtId="43" fontId="2" fillId="6" borderId="0" xfId="4" applyFont="1" applyFill="1" applyBorder="1"/>
    <xf numFmtId="4" fontId="2" fillId="1" borderId="1" xfId="3" applyNumberFormat="1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/>
    </xf>
    <xf numFmtId="166" fontId="2" fillId="2" borderId="0" xfId="3" applyNumberFormat="1" applyFont="1" applyFill="1" applyAlignment="1">
      <alignment horizontal="center"/>
    </xf>
    <xf numFmtId="43" fontId="10" fillId="6" borderId="0" xfId="4" applyFont="1" applyFill="1" applyBorder="1" applyAlignment="1">
      <alignment horizontal="right" vertical="top"/>
    </xf>
    <xf numFmtId="0" fontId="8" fillId="6" borderId="0" xfId="3" applyFont="1" applyFill="1" applyAlignment="1">
      <alignment vertical="center" wrapText="1"/>
    </xf>
    <xf numFmtId="0" fontId="2" fillId="7" borderId="0" xfId="3" applyFont="1" applyFill="1"/>
    <xf numFmtId="43" fontId="11" fillId="6" borderId="0" xfId="4" applyFont="1" applyFill="1" applyBorder="1" applyAlignment="1">
      <alignment horizontal="right"/>
    </xf>
    <xf numFmtId="0" fontId="8" fillId="0" borderId="27" xfId="3" applyFont="1" applyBorder="1" applyAlignment="1">
      <alignment vertical="center" wrapText="1"/>
    </xf>
    <xf numFmtId="0" fontId="8" fillId="7" borderId="0" xfId="3" applyFont="1" applyFill="1" applyAlignment="1">
      <alignment horizontal="center" vertical="center" wrapText="1"/>
    </xf>
    <xf numFmtId="0" fontId="7" fillId="5" borderId="28" xfId="3" applyFont="1" applyFill="1" applyBorder="1" applyAlignment="1">
      <alignment horizontal="center" vertical="center" wrapText="1"/>
    </xf>
    <xf numFmtId="0" fontId="7" fillId="5" borderId="20" xfId="3" applyFont="1" applyFill="1" applyBorder="1" applyAlignment="1">
      <alignment horizontal="center" vertical="center" wrapText="1"/>
    </xf>
    <xf numFmtId="43" fontId="2" fillId="2" borderId="0" xfId="4" applyFont="1" applyFill="1" applyBorder="1"/>
    <xf numFmtId="0" fontId="7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top"/>
    </xf>
    <xf numFmtId="165" fontId="4" fillId="2" borderId="0" xfId="3" applyNumberFormat="1" applyFont="1" applyFill="1" applyAlignment="1">
      <alignment horizontal="center" vertical="center"/>
    </xf>
    <xf numFmtId="165" fontId="4" fillId="6" borderId="0" xfId="3" applyNumberFormat="1" applyFont="1" applyFill="1" applyAlignment="1">
      <alignment horizontal="center" vertical="center"/>
    </xf>
    <xf numFmtId="43" fontId="2" fillId="2" borderId="0" xfId="4" applyFont="1" applyFill="1" applyBorder="1" applyAlignment="1">
      <alignment horizontal="right"/>
    </xf>
    <xf numFmtId="0" fontId="8" fillId="9" borderId="32" xfId="3" applyFont="1" applyFill="1" applyBorder="1" applyAlignment="1">
      <alignment horizontal="center" vertical="center" wrapText="1"/>
    </xf>
    <xf numFmtId="0" fontId="7" fillId="10" borderId="32" xfId="3" applyFont="1" applyFill="1" applyBorder="1" applyAlignment="1">
      <alignment horizontal="center" vertical="center" wrapText="1"/>
    </xf>
    <xf numFmtId="0" fontId="7" fillId="10" borderId="33" xfId="3" applyFont="1" applyFill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12" fillId="0" borderId="0" xfId="0" applyFont="1" applyAlignment="1">
      <alignment horizontal="left" vertical="center"/>
    </xf>
    <xf numFmtId="0" fontId="2" fillId="0" borderId="0" xfId="3" applyFont="1"/>
    <xf numFmtId="164" fontId="2" fillId="2" borderId="0" xfId="1" applyNumberFormat="1" applyFont="1" applyFill="1" applyAlignment="1">
      <alignment horizontal="right"/>
    </xf>
    <xf numFmtId="164" fontId="9" fillId="2" borderId="44" xfId="1" applyNumberFormat="1" applyFont="1" applyFill="1" applyBorder="1" applyAlignment="1">
      <alignment horizontal="center" wrapText="1"/>
    </xf>
    <xf numFmtId="43" fontId="2" fillId="2" borderId="0" xfId="4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right"/>
    </xf>
    <xf numFmtId="9" fontId="2" fillId="2" borderId="0" xfId="5" applyFont="1" applyFill="1" applyAlignment="1">
      <alignment wrapText="1"/>
    </xf>
    <xf numFmtId="0" fontId="4" fillId="2" borderId="0" xfId="4" applyNumberFormat="1" applyFont="1" applyFill="1" applyBorder="1" applyAlignment="1">
      <alignment wrapText="1"/>
    </xf>
    <xf numFmtId="164" fontId="2" fillId="6" borderId="0" xfId="1" applyNumberFormat="1" applyFont="1" applyFill="1" applyBorder="1" applyAlignment="1">
      <alignment horizontal="right"/>
    </xf>
    <xf numFmtId="43" fontId="9" fillId="2" borderId="44" xfId="4" applyFont="1" applyFill="1" applyBorder="1" applyAlignment="1">
      <alignment horizontal="center" wrapText="1"/>
    </xf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vertical="center"/>
    </xf>
    <xf numFmtId="0" fontId="16" fillId="0" borderId="0" xfId="0" applyFont="1"/>
    <xf numFmtId="0" fontId="1" fillId="0" borderId="0" xfId="0" applyFont="1"/>
    <xf numFmtId="0" fontId="17" fillId="0" borderId="0" xfId="3" applyFont="1" applyAlignment="1">
      <alignment horizontal="right" vertical="center"/>
    </xf>
    <xf numFmtId="0" fontId="17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14" fontId="5" fillId="0" borderId="0" xfId="3" applyNumberFormat="1" applyFont="1" applyAlignment="1">
      <alignment horizontal="left" vertical="center"/>
    </xf>
    <xf numFmtId="0" fontId="2" fillId="0" borderId="0" xfId="0" applyFont="1"/>
    <xf numFmtId="0" fontId="8" fillId="3" borderId="37" xfId="3" applyFont="1" applyFill="1" applyBorder="1" applyAlignment="1">
      <alignment horizontal="center" vertical="center"/>
    </xf>
    <xf numFmtId="0" fontId="8" fillId="3" borderId="36" xfId="3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4" fontId="2" fillId="0" borderId="37" xfId="3" applyNumberFormat="1" applyFont="1" applyBorder="1" applyAlignment="1">
      <alignment vertical="center"/>
    </xf>
    <xf numFmtId="0" fontId="2" fillId="0" borderId="1" xfId="3" applyFont="1" applyBorder="1" applyAlignment="1">
      <alignment vertical="center" wrapText="1"/>
    </xf>
    <xf numFmtId="14" fontId="2" fillId="14" borderId="37" xfId="3" applyNumberFormat="1" applyFont="1" applyFill="1" applyBorder="1" applyAlignment="1">
      <alignment vertical="center"/>
    </xf>
    <xf numFmtId="0" fontId="2" fillId="14" borderId="1" xfId="3" applyFont="1" applyFill="1" applyBorder="1" applyAlignment="1">
      <alignment vertical="center" wrapText="1"/>
    </xf>
    <xf numFmtId="0" fontId="2" fillId="0" borderId="48" xfId="0" applyFont="1" applyBorder="1"/>
    <xf numFmtId="0" fontId="2" fillId="0" borderId="49" xfId="0" applyFont="1" applyBorder="1"/>
    <xf numFmtId="14" fontId="2" fillId="0" borderId="0" xfId="3" applyNumberFormat="1" applyFont="1" applyAlignment="1">
      <alignment vertical="center"/>
    </xf>
    <xf numFmtId="164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4" fontId="2" fillId="15" borderId="37" xfId="3" applyNumberFormat="1" applyFont="1" applyFill="1" applyBorder="1" applyAlignment="1">
      <alignment vertical="center"/>
    </xf>
    <xf numFmtId="0" fontId="2" fillId="15" borderId="6" xfId="3" applyFont="1" applyFill="1" applyBorder="1" applyAlignment="1">
      <alignment vertical="center" wrapText="1"/>
    </xf>
    <xf numFmtId="164" fontId="2" fillId="0" borderId="49" xfId="0" applyNumberFormat="1" applyFont="1" applyBorder="1"/>
    <xf numFmtId="0" fontId="2" fillId="0" borderId="0" xfId="3" applyFont="1" applyAlignment="1">
      <alignment vertical="center" wrapText="1"/>
    </xf>
    <xf numFmtId="165" fontId="21" fillId="7" borderId="1" xfId="3" applyNumberFormat="1" applyFont="1" applyFill="1" applyBorder="1" applyAlignment="1">
      <alignment horizontal="center" vertical="center"/>
    </xf>
    <xf numFmtId="0" fontId="2" fillId="16" borderId="6" xfId="3" applyFont="1" applyFill="1" applyBorder="1" applyAlignment="1">
      <alignment vertical="center" wrapText="1"/>
    </xf>
    <xf numFmtId="0" fontId="4" fillId="0" borderId="0" xfId="3" applyFont="1" applyAlignment="1">
      <alignment horizontal="center" vertical="center"/>
    </xf>
    <xf numFmtId="165" fontId="21" fillId="7" borderId="0" xfId="3" applyNumberFormat="1" applyFont="1" applyFill="1" applyAlignment="1">
      <alignment horizontal="center" vertical="center"/>
    </xf>
    <xf numFmtId="39" fontId="2" fillId="0" borderId="1" xfId="3" applyNumberFormat="1" applyFont="1" applyBorder="1" applyAlignment="1">
      <alignment vertical="center"/>
    </xf>
    <xf numFmtId="39" fontId="2" fillId="2" borderId="1" xfId="3" applyNumberFormat="1" applyFont="1" applyFill="1" applyBorder="1" applyAlignment="1">
      <alignment vertical="center"/>
    </xf>
    <xf numFmtId="39" fontId="2" fillId="1" borderId="1" xfId="3" applyNumberFormat="1" applyFont="1" applyFill="1" applyBorder="1" applyAlignment="1">
      <alignment vertical="center"/>
    </xf>
    <xf numFmtId="39" fontId="2" fillId="0" borderId="1" xfId="3" applyNumberFormat="1" applyFont="1" applyBorder="1" applyAlignment="1">
      <alignment vertical="center" wrapText="1"/>
    </xf>
    <xf numFmtId="39" fontId="2" fillId="0" borderId="6" xfId="3" applyNumberFormat="1" applyFont="1" applyBorder="1" applyAlignment="1">
      <alignment vertical="center"/>
    </xf>
    <xf numFmtId="14" fontId="3" fillId="0" borderId="0" xfId="3" applyNumberFormat="1" applyFont="1" applyAlignment="1">
      <alignment horizontal="left" vertical="center"/>
    </xf>
    <xf numFmtId="39" fontId="2" fillId="14" borderId="1" xfId="3" applyNumberFormat="1" applyFont="1" applyFill="1" applyBorder="1" applyAlignment="1">
      <alignment horizontal="right" vertical="center"/>
    </xf>
    <xf numFmtId="39" fontId="2" fillId="0" borderId="1" xfId="3" applyNumberFormat="1" applyFont="1" applyBorder="1" applyAlignment="1">
      <alignment horizontal="right" vertical="center"/>
    </xf>
    <xf numFmtId="39" fontId="2" fillId="14" borderId="1" xfId="3" applyNumberFormat="1" applyFont="1" applyFill="1" applyBorder="1" applyAlignment="1">
      <alignment vertical="center"/>
    </xf>
    <xf numFmtId="39" fontId="2" fillId="14" borderId="36" xfId="3" applyNumberFormat="1" applyFont="1" applyFill="1" applyBorder="1" applyAlignment="1">
      <alignment vertical="center"/>
    </xf>
    <xf numFmtId="39" fontId="2" fillId="0" borderId="36" xfId="3" applyNumberFormat="1" applyFont="1" applyBorder="1" applyAlignment="1">
      <alignment vertical="center"/>
    </xf>
    <xf numFmtId="14" fontId="2" fillId="2" borderId="37" xfId="3" applyNumberFormat="1" applyFont="1" applyFill="1" applyBorder="1" applyAlignment="1">
      <alignment vertical="center"/>
    </xf>
    <xf numFmtId="39" fontId="2" fillId="2" borderId="1" xfId="3" applyNumberFormat="1" applyFont="1" applyFill="1" applyBorder="1" applyAlignment="1">
      <alignment horizontal="right" vertical="center"/>
    </xf>
    <xf numFmtId="0" fontId="2" fillId="2" borderId="1" xfId="3" applyFont="1" applyFill="1" applyBorder="1" applyAlignment="1">
      <alignment vertical="center" wrapText="1"/>
    </xf>
    <xf numFmtId="39" fontId="2" fillId="15" borderId="1" xfId="3" applyNumberFormat="1" applyFont="1" applyFill="1" applyBorder="1" applyAlignment="1">
      <alignment horizontal="right" vertical="center"/>
    </xf>
    <xf numFmtId="39" fontId="2" fillId="15" borderId="1" xfId="3" applyNumberFormat="1" applyFont="1" applyFill="1" applyBorder="1" applyAlignment="1">
      <alignment vertical="center"/>
    </xf>
    <xf numFmtId="39" fontId="2" fillId="14" borderId="6" xfId="3" applyNumberFormat="1" applyFont="1" applyFill="1" applyBorder="1" applyAlignment="1">
      <alignment vertical="center"/>
    </xf>
    <xf numFmtId="39" fontId="2" fillId="15" borderId="6" xfId="3" applyNumberFormat="1" applyFont="1" applyFill="1" applyBorder="1" applyAlignment="1">
      <alignment vertical="center"/>
    </xf>
    <xf numFmtId="39" fontId="2" fillId="2" borderId="6" xfId="3" applyNumberFormat="1" applyFont="1" applyFill="1" applyBorder="1" applyAlignment="1">
      <alignment horizontal="right" vertical="center"/>
    </xf>
    <xf numFmtId="39" fontId="4" fillId="2" borderId="46" xfId="1" applyNumberFormat="1" applyFont="1" applyFill="1" applyBorder="1" applyAlignment="1">
      <alignment horizontal="right" vertical="center"/>
    </xf>
    <xf numFmtId="39" fontId="4" fillId="2" borderId="47" xfId="1" applyNumberFormat="1" applyFont="1" applyFill="1" applyBorder="1" applyAlignment="1">
      <alignment horizontal="right" vertical="center"/>
    </xf>
    <xf numFmtId="39" fontId="4" fillId="6" borderId="47" xfId="1" applyNumberFormat="1" applyFont="1" applyFill="1" applyBorder="1" applyAlignment="1">
      <alignment horizontal="right" vertical="center"/>
    </xf>
    <xf numFmtId="39" fontId="2" fillId="6" borderId="47" xfId="1" applyNumberFormat="1" applyFont="1" applyFill="1" applyBorder="1" applyAlignment="1">
      <alignment horizontal="right" vertical="center"/>
    </xf>
    <xf numFmtId="39" fontId="2" fillId="2" borderId="47" xfId="1" applyNumberFormat="1" applyFont="1" applyFill="1" applyBorder="1" applyAlignment="1">
      <alignment horizontal="right" vertical="center"/>
    </xf>
    <xf numFmtId="39" fontId="2" fillId="6" borderId="54" xfId="1" applyNumberFormat="1" applyFont="1" applyFill="1" applyBorder="1" applyAlignment="1">
      <alignment horizontal="right" vertical="center"/>
    </xf>
    <xf numFmtId="39" fontId="2" fillId="6" borderId="48" xfId="1" applyNumberFormat="1" applyFont="1" applyFill="1" applyBorder="1" applyAlignment="1">
      <alignment horizontal="right" vertical="center"/>
    </xf>
    <xf numFmtId="0" fontId="1" fillId="0" borderId="0" xfId="3" applyAlignment="1">
      <alignment vertical="center"/>
    </xf>
    <xf numFmtId="43" fontId="9" fillId="2" borderId="44" xfId="4" applyFont="1" applyFill="1" applyBorder="1" applyAlignment="1">
      <alignment horizontal="center" vertical="center" wrapText="1"/>
    </xf>
    <xf numFmtId="164" fontId="9" fillId="2" borderId="45" xfId="1" applyNumberFormat="1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2" borderId="0" xfId="3" applyFont="1" applyFill="1" applyAlignment="1">
      <alignment vertical="top"/>
    </xf>
    <xf numFmtId="0" fontId="12" fillId="0" borderId="0" xfId="3" applyFont="1"/>
    <xf numFmtId="164" fontId="2" fillId="0" borderId="9" xfId="1" applyNumberFormat="1" applyFont="1" applyBorder="1" applyAlignment="1">
      <alignment vertical="center" wrapText="1"/>
    </xf>
    <xf numFmtId="164" fontId="2" fillId="0" borderId="9" xfId="1" applyNumberFormat="1" applyFont="1" applyFill="1" applyBorder="1" applyAlignment="1">
      <alignment vertical="center" wrapText="1"/>
    </xf>
    <xf numFmtId="164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36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/>
    </xf>
    <xf numFmtId="0" fontId="4" fillId="2" borderId="9" xfId="3" applyFont="1" applyFill="1" applyBorder="1" applyAlignment="1">
      <alignment horizontal="left" vertical="center" wrapText="1"/>
    </xf>
    <xf numFmtId="0" fontId="4" fillId="6" borderId="9" xfId="4" applyNumberFormat="1" applyFont="1" applyFill="1" applyBorder="1" applyAlignment="1">
      <alignment horizontal="left" vertical="center" wrapText="1"/>
    </xf>
    <xf numFmtId="0" fontId="4" fillId="2" borderId="58" xfId="4" applyNumberFormat="1" applyFont="1" applyFill="1" applyBorder="1" applyAlignment="1">
      <alignment horizontal="left" vertical="center" wrapText="1"/>
    </xf>
    <xf numFmtId="0" fontId="4" fillId="2" borderId="9" xfId="4" applyNumberFormat="1" applyFont="1" applyFill="1" applyBorder="1" applyAlignment="1">
      <alignment horizontal="left" vertical="center" wrapText="1"/>
    </xf>
    <xf numFmtId="0" fontId="2" fillId="2" borderId="59" xfId="3" applyFont="1" applyFill="1" applyBorder="1" applyAlignment="1">
      <alignment horizontal="left" vertical="center" wrapText="1"/>
    </xf>
    <xf numFmtId="0" fontId="13" fillId="11" borderId="38" xfId="3" applyFont="1" applyFill="1" applyBorder="1" applyAlignment="1">
      <alignment horizontal="center" vertical="center" wrapText="1"/>
    </xf>
    <xf numFmtId="0" fontId="13" fillId="11" borderId="39" xfId="3" applyFont="1" applyFill="1" applyBorder="1" applyAlignment="1">
      <alignment horizontal="center" vertical="center" wrapText="1"/>
    </xf>
    <xf numFmtId="0" fontId="13" fillId="11" borderId="43" xfId="3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2" fillId="0" borderId="66" xfId="0" applyFont="1" applyBorder="1" applyAlignment="1">
      <alignment horizontal="left"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14" fontId="5" fillId="2" borderId="0" xfId="3" applyNumberFormat="1" applyFont="1" applyFill="1" applyAlignment="1">
      <alignment horizontal="left" vertical="center"/>
    </xf>
    <xf numFmtId="14" fontId="5" fillId="2" borderId="0" xfId="3" applyNumberFormat="1" applyFont="1" applyFill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4" fillId="2" borderId="0" xfId="3" applyFont="1" applyFill="1" applyAlignment="1">
      <alignment vertical="center"/>
    </xf>
    <xf numFmtId="165" fontId="21" fillId="17" borderId="1" xfId="3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2" fillId="2" borderId="55" xfId="3" applyFont="1" applyFill="1" applyBorder="1" applyAlignment="1">
      <alignment horizontal="left" vertical="top" wrapText="1"/>
    </xf>
    <xf numFmtId="0" fontId="2" fillId="2" borderId="56" xfId="3" applyFont="1" applyFill="1" applyBorder="1" applyAlignment="1">
      <alignment horizontal="left" vertical="top" wrapText="1"/>
    </xf>
    <xf numFmtId="0" fontId="2" fillId="2" borderId="57" xfId="3" applyFont="1" applyFill="1" applyBorder="1" applyAlignment="1">
      <alignment horizontal="left" vertical="top" wrapText="1"/>
    </xf>
    <xf numFmtId="5" fontId="7" fillId="0" borderId="1" xfId="0" applyNumberFormat="1" applyFont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24" xfId="3" applyFont="1" applyFill="1" applyBorder="1" applyAlignment="1">
      <alignment horizontal="center" vertical="center" wrapText="1"/>
    </xf>
    <xf numFmtId="0" fontId="8" fillId="3" borderId="25" xfId="3" applyFont="1" applyFill="1" applyBorder="1" applyAlignment="1">
      <alignment horizontal="center" vertical="center" wrapText="1"/>
    </xf>
    <xf numFmtId="0" fontId="8" fillId="3" borderId="26" xfId="3" applyFont="1" applyFill="1" applyBorder="1" applyAlignment="1">
      <alignment horizontal="center" vertical="center" wrapText="1"/>
    </xf>
    <xf numFmtId="0" fontId="8" fillId="8" borderId="29" xfId="3" applyFont="1" applyFill="1" applyBorder="1" applyAlignment="1">
      <alignment horizontal="center" vertical="center" wrapText="1"/>
    </xf>
    <xf numFmtId="0" fontId="8" fillId="8" borderId="30" xfId="3" applyFont="1" applyFill="1" applyBorder="1" applyAlignment="1">
      <alignment horizontal="center" vertical="center" wrapText="1"/>
    </xf>
    <xf numFmtId="0" fontId="8" fillId="8" borderId="31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50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7" fillId="4" borderId="15" xfId="3" applyFont="1" applyFill="1" applyBorder="1" applyAlignment="1">
      <alignment horizontal="center" vertical="center" wrapText="1"/>
    </xf>
    <xf numFmtId="0" fontId="7" fillId="4" borderId="21" xfId="3" applyFont="1" applyFill="1" applyBorder="1" applyAlignment="1">
      <alignment horizontal="center" vertical="center" wrapText="1"/>
    </xf>
    <xf numFmtId="0" fontId="8" fillId="3" borderId="16" xfId="3" applyFont="1" applyFill="1" applyBorder="1" applyAlignment="1">
      <alignment horizontal="center" vertical="center" wrapText="1"/>
    </xf>
    <xf numFmtId="0" fontId="8" fillId="3" borderId="17" xfId="3" applyFont="1" applyFill="1" applyBorder="1" applyAlignment="1">
      <alignment horizontal="center" vertical="center" wrapText="1"/>
    </xf>
    <xf numFmtId="0" fontId="8" fillId="3" borderId="18" xfId="3" applyFont="1" applyFill="1" applyBorder="1" applyAlignment="1">
      <alignment horizontal="center" vertical="center" wrapText="1"/>
    </xf>
    <xf numFmtId="0" fontId="8" fillId="3" borderId="51" xfId="3" applyFont="1" applyFill="1" applyBorder="1" applyAlignment="1">
      <alignment horizontal="center" vertical="center" wrapText="1"/>
    </xf>
    <xf numFmtId="0" fontId="8" fillId="3" borderId="41" xfId="3" applyFont="1" applyFill="1" applyBorder="1" applyAlignment="1">
      <alignment horizontal="center" vertical="center" wrapText="1"/>
    </xf>
    <xf numFmtId="0" fontId="8" fillId="3" borderId="52" xfId="3" applyFont="1" applyFill="1" applyBorder="1" applyAlignment="1">
      <alignment horizontal="center" vertical="center" wrapText="1"/>
    </xf>
    <xf numFmtId="0" fontId="8" fillId="3" borderId="53" xfId="3" applyFont="1" applyFill="1" applyBorder="1" applyAlignment="1">
      <alignment horizontal="center" vertical="center" wrapText="1"/>
    </xf>
    <xf numFmtId="0" fontId="8" fillId="3" borderId="35" xfId="3" applyFont="1" applyFill="1" applyBorder="1" applyAlignment="1">
      <alignment horizontal="center" vertical="center" wrapText="1"/>
    </xf>
    <xf numFmtId="0" fontId="8" fillId="3" borderId="42" xfId="3" applyFont="1" applyFill="1" applyBorder="1" applyAlignment="1">
      <alignment horizontal="center" vertical="center" wrapText="1"/>
    </xf>
    <xf numFmtId="0" fontId="13" fillId="11" borderId="60" xfId="3" applyFont="1" applyFill="1" applyBorder="1" applyAlignment="1">
      <alignment horizontal="center" vertical="center" wrapText="1"/>
    </xf>
    <xf numFmtId="0" fontId="13" fillId="11" borderId="61" xfId="3" applyFont="1" applyFill="1" applyBorder="1" applyAlignment="1">
      <alignment horizontal="center" vertical="center" wrapText="1"/>
    </xf>
    <xf numFmtId="0" fontId="9" fillId="12" borderId="41" xfId="3" applyFont="1" applyFill="1" applyBorder="1" applyAlignment="1">
      <alignment horizontal="center" vertical="center"/>
    </xf>
    <xf numFmtId="0" fontId="9" fillId="12" borderId="35" xfId="3" applyFont="1" applyFill="1" applyBorder="1" applyAlignment="1">
      <alignment horizontal="center" vertical="center"/>
    </xf>
    <xf numFmtId="0" fontId="9" fillId="12" borderId="42" xfId="3" applyFont="1" applyFill="1" applyBorder="1" applyAlignment="1">
      <alignment horizontal="center" vertical="center"/>
    </xf>
  </cellXfs>
  <cellStyles count="6">
    <cellStyle name="Comma 2" xfId="4" xr:uid="{0D909603-CB66-4DA1-B8D9-1E7BDDEE8ADF}"/>
    <cellStyle name="Currency" xfId="1" builtinId="4"/>
    <cellStyle name="Normal" xfId="0" builtinId="0"/>
    <cellStyle name="Normal 2" xfId="3" xr:uid="{06BC3C2B-471E-4383-A903-DDFA9A2A7EAF}"/>
    <cellStyle name="Percent" xfId="2" builtinId="5"/>
    <cellStyle name="Percent 2" xfId="5" xr:uid="{377997CF-1759-44DA-9DCA-C2B2A6978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fs01\data\Corporate%20Trust\13117\Starvest%20Multi-Strategy\2000\NAVMARCH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index"/>
      <sheetName val="Cash"/>
      <sheetName val="Cash Rec"/>
      <sheetName val="Holdings"/>
      <sheetName val="Securities"/>
      <sheetName val="Accruals"/>
      <sheetName val="AC Recvble"/>
      <sheetName val="Share Movement"/>
      <sheetName val="Equalization"/>
      <sheetName val="Management and Admin Fees"/>
      <sheetName val="Custody Fee"/>
      <sheetName val="NAVREC"/>
      <sheetName val="performance"/>
      <sheetName val="ACM CREDIT"/>
      <sheetName val="report"/>
      <sheetName val="Lookup"/>
      <sheetName val="1601 Detail information"/>
      <sheetName val="NAVMARCH00"/>
      <sheetName val="DUE FROM &amp; TO"/>
      <sheetName val="Summary"/>
      <sheetName val="REINVESTMENT INCOME (PBC)"/>
      <sheetName val="Drop Down - DON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3C23-78A0-41A8-879B-1DFA57A1E2CD}">
  <sheetPr>
    <tabColor theme="3" tint="9.9978637043366805E-2"/>
    <pageSetUpPr fitToPage="1"/>
  </sheetPr>
  <dimension ref="A1:V117"/>
  <sheetViews>
    <sheetView tabSelected="1" zoomScale="80" zoomScaleNormal="80" zoomScaleSheetLayoutView="89" zoomScalePageLayoutView="60" workbookViewId="0">
      <selection activeCell="B110" sqref="B110"/>
    </sheetView>
  </sheetViews>
  <sheetFormatPr defaultColWidth="18.81640625" defaultRowHeight="15" customHeight="1" x14ac:dyDescent="0.25"/>
  <cols>
    <col min="1" max="1" width="4.1796875" style="1" customWidth="1"/>
    <col min="2" max="2" width="23.54296875" style="1" customWidth="1"/>
    <col min="3" max="3" width="18.54296875" style="1" customWidth="1"/>
    <col min="4" max="4" width="89.453125" style="48" customWidth="1"/>
    <col min="5" max="8" width="30.7265625" style="1" customWidth="1"/>
    <col min="9" max="9" width="62.90625" style="48" customWidth="1"/>
    <col min="10" max="10" width="21.54296875" style="53" customWidth="1"/>
    <col min="11" max="11" width="7.81640625" style="1" customWidth="1"/>
    <col min="12" max="12" width="22.453125" style="1" customWidth="1"/>
    <col min="13" max="16" width="21.81640625" style="1" customWidth="1"/>
    <col min="17" max="17" width="18.81640625" style="1" customWidth="1"/>
    <col min="18" max="18" width="34.26953125" style="1" hidden="1" customWidth="1"/>
    <col min="19" max="22" width="30.1796875" style="1" hidden="1" customWidth="1"/>
    <col min="23" max="23" width="18.81640625" style="1" customWidth="1"/>
    <col min="24" max="16384" width="18.81640625" style="1"/>
  </cols>
  <sheetData>
    <row r="1" spans="1:22" ht="19.5" customHeight="1" x14ac:dyDescent="0.4">
      <c r="B1" s="2" t="s">
        <v>0</v>
      </c>
      <c r="D1" s="1"/>
    </row>
    <row r="2" spans="1:22" ht="13" x14ac:dyDescent="0.25">
      <c r="B2" s="171" t="s">
        <v>74</v>
      </c>
      <c r="C2" s="172">
        <v>45473</v>
      </c>
      <c r="D2" s="3"/>
    </row>
    <row r="3" spans="1:22" ht="13" x14ac:dyDescent="0.25">
      <c r="B3" s="171" t="s">
        <v>75</v>
      </c>
      <c r="C3" s="173" t="s">
        <v>76</v>
      </c>
      <c r="D3" s="3"/>
    </row>
    <row r="4" spans="1:22" ht="13" x14ac:dyDescent="0.25">
      <c r="B4" s="171" t="s">
        <v>77</v>
      </c>
      <c r="C4" s="174"/>
      <c r="D4" s="3"/>
    </row>
    <row r="5" spans="1:22" ht="13.5" thickBot="1" x14ac:dyDescent="0.3">
      <c r="B5" s="4"/>
      <c r="D5" s="1"/>
      <c r="E5" s="180" t="s">
        <v>1</v>
      </c>
      <c r="F5" s="180"/>
      <c r="G5" s="180"/>
      <c r="H5" s="180"/>
      <c r="R5" s="188" t="s">
        <v>2</v>
      </c>
      <c r="S5" s="189"/>
      <c r="T5" s="189"/>
      <c r="U5" s="189"/>
      <c r="V5" s="190"/>
    </row>
    <row r="6" spans="1:22" ht="13.5" thickBot="1" x14ac:dyDescent="0.3">
      <c r="B6" s="191" t="s">
        <v>3</v>
      </c>
      <c r="C6" s="192"/>
      <c r="D6" s="193" t="s">
        <v>4</v>
      </c>
      <c r="E6" s="195" t="s">
        <v>5</v>
      </c>
      <c r="F6" s="195"/>
      <c r="G6" s="195"/>
      <c r="H6" s="195"/>
      <c r="L6" s="181" t="s">
        <v>6</v>
      </c>
      <c r="M6" s="181"/>
      <c r="N6" s="181"/>
      <c r="O6" s="181"/>
      <c r="P6" s="181"/>
      <c r="R6" s="202" t="s">
        <v>7</v>
      </c>
      <c r="S6" s="204" t="s">
        <v>8</v>
      </c>
      <c r="T6" s="204"/>
      <c r="U6" s="205" t="s">
        <v>9</v>
      </c>
      <c r="V6" s="206"/>
    </row>
    <row r="7" spans="1:22" ht="39.5" thickBot="1" x14ac:dyDescent="0.35">
      <c r="A7" s="5"/>
      <c r="B7" s="6" t="s">
        <v>10</v>
      </c>
      <c r="C7" s="132" t="s">
        <v>11</v>
      </c>
      <c r="D7" s="194"/>
      <c r="E7" s="132" t="s">
        <v>12</v>
      </c>
      <c r="F7" s="132" t="s">
        <v>13</v>
      </c>
      <c r="G7" s="132" t="s">
        <v>14</v>
      </c>
      <c r="H7" s="131" t="s">
        <v>15</v>
      </c>
      <c r="I7" s="60" t="s">
        <v>16</v>
      </c>
      <c r="J7" s="54" t="s">
        <v>17</v>
      </c>
      <c r="K7" s="7"/>
      <c r="L7" s="196" t="s">
        <v>18</v>
      </c>
      <c r="M7" s="198" t="s">
        <v>8</v>
      </c>
      <c r="N7" s="199"/>
      <c r="O7" s="200" t="s">
        <v>9</v>
      </c>
      <c r="P7" s="201"/>
      <c r="R7" s="203"/>
      <c r="S7" s="11" t="s">
        <v>19</v>
      </c>
      <c r="T7" s="12" t="s">
        <v>20</v>
      </c>
      <c r="U7" s="11" t="s">
        <v>19</v>
      </c>
      <c r="V7" s="13" t="s">
        <v>20</v>
      </c>
    </row>
    <row r="8" spans="1:22" ht="33.65" customHeight="1" thickTop="1" x14ac:dyDescent="0.3">
      <c r="B8" s="14">
        <v>44757</v>
      </c>
      <c r="C8" s="94">
        <v>-16000</v>
      </c>
      <c r="D8" s="91" t="s">
        <v>21</v>
      </c>
      <c r="E8" s="96">
        <f>IF(
    OR(
        ISNUMBER(SEARCH("Capital Call: Total Amount", $D8)),
        ISNUMBER(SEARCH("Carry / Clawback", $D8)),
        ISNUMBER(SEARCH("Distribution: Permanent", $D8)),
        ISNUMBER(SEARCH("Distribution: Recallable", $D8)),
        ISNUMBER(SEARCH("Distribution: Return of Excess Capital Called", $D8)),
        ISNUMBER(SEARCH("Gross Up Management Fees", $D8)),
        ISNUMBER(SEARCH("Gross Up Partnership Expenses", $D8)),
        ISNUMBER(SEARCH("Gross Up Fund-level Subscription Facility Fees/Interest", $D8)),
        ISNUMBER(SEARCH("Gross Up Unrealized Carried Interest", $D8)),
        ISNUMBER(SEARCH("NAV", $D8))
    ),
    $C8,
    0
)</f>
        <v>0</v>
      </c>
      <c r="F8" s="97">
        <f>IF(
    OR(
        ISNUMBER(SEARCH("Capital Call: Total Amount", $D8)),
        ISNUMBER(SEARCH("Distribution: Permanent", $D8)),
        ISNUMBER(SEARCH("Distribution: Recallable", $D8)),
        ISNUMBER(SEARCH("Distribution: Return of Excess Capital Called", $D8)),
        ISNUMBER(SEARCH("NAV", $D8))
    ),
    $C8,
    0
)</f>
        <v>0</v>
      </c>
      <c r="G8" s="96">
        <f>IF(
    OR(
        ISNUMBER(SEARCH("Capital Call: Total Amount", $D8)),
        ISNUMBER(SEARCH("Fund-level Subscription Facility Drawdown: Total Amount", $D8)),
        ISNUMBER(SEARCH("Synthetic Distribution: Fund-level Subscription Facility Repayment", $D8)),
        ISNUMBER(SEARCH("Carry / Clawback", $D8)),
        ISNUMBER(SEARCH("Distribution: Permanent", $D8)),
        ISNUMBER(SEARCH("Distribution: Recallable", $D8)),
        ISNUMBER(SEARCH("Distribution: Return of Excess Capital Called", $D8)),
        ISNUMBER(SEARCH("Gross Up Management Fees", $D8)),
        ISNUMBER(SEARCH("Gross Up Partnership Expenses", $D8)),
        ISNUMBER(SEARCH("Gross Up Fund-level Subscription Facility Fees/Interest", $D8)),
        ISNUMBER(SEARCH("Gross Up Unrealized Carried Interest", $D8)),
        ISNUMBER(SEARCH("Gross up Outstanding Balance from Fund-level Subscription Facility", $D8)),
        ISNUMBER(SEARCH("NAV", $D8))
    ),
    $C8,
    0
)</f>
        <v>-16000</v>
      </c>
      <c r="H8" s="94">
        <f>IF(
    OR(
        ISNUMBER(SEARCH("Capital Call: Total Amount", $D8)),
        ISNUMBER(SEARCH("Fund-level Subscription Facility Drawdown: Total Amount", $D8)),
        ISNUMBER(SEARCH("Synthetic Distribution: Fund-level Subscription Facility Repayment", $D8)),
        ISNUMBER(SEARCH("Distribution: Permanent", $D8)),
        ISNUMBER(SEARCH("Distribution: Recallable", $D8)),
        ISNUMBER(SEARCH("Distribution: Return of Excess Capital Called", $D8)),
        ISNUMBER(SEARCH("Gross Up Fund-level Subscription Facility Fees/Interest", $D8)),
        ISNUMBER(SEARCH("Gross up Outstanding Balance From Fund-level Subscription Facility", $D8)),
        ISNUMBER(SEARCH("NAV", $D8))
    ),
    $C8,
    0
)</f>
        <v>-16000</v>
      </c>
      <c r="I8" s="152" t="s">
        <v>72</v>
      </c>
      <c r="J8" s="113">
        <v>16000</v>
      </c>
      <c r="K8" s="16"/>
      <c r="L8" s="197"/>
      <c r="M8" s="8" t="s">
        <v>22</v>
      </c>
      <c r="N8" s="9" t="s">
        <v>20</v>
      </c>
      <c r="O8" s="8" t="s">
        <v>22</v>
      </c>
      <c r="P8" s="10" t="s">
        <v>20</v>
      </c>
      <c r="Q8" s="20"/>
      <c r="R8" s="21" t="s">
        <v>23</v>
      </c>
      <c r="S8" s="21" cm="1">
        <f t="array" ref="S8">(SUM(SUMIF($D8:$D103, {"Carry / Clawback","Distribution: Permanent","Distribution: Recallable","Gross Up Management Fees","Gross Up Partnership Expenses","Gross Up Unrealized Carried Interest","Gross Up Fund-level Subscription Facility Fees/Interest","NAV"},$C8:$C103)))</f>
        <v>52600</v>
      </c>
      <c r="T8" s="21" cm="1">
        <f t="array" ref="T8">(SUM(SUMIF($D8:$D103, {"Distribution: Permanent","Distribution: Recallable","NAV"},$C8:$C103)))</f>
        <v>48500</v>
      </c>
      <c r="U8" s="21" cm="1">
        <f t="array" ref="U8">(SUM(SUMIF($D8:$D103, {"Carry / Clawback","Distribution: Permanent","Distribution: Recallable","Gross Up Management Fees","Gross Up Partnership Expenses","Gross Up Fund-level Subscription Facility Fees/Interest","Gross Up Unrealized Carried Interest","Gross up Outstanding Balance from Fund-level Subscription Facility","NAV"},$C8:$C103)))</f>
        <v>63100</v>
      </c>
      <c r="V8" s="21" cm="1">
        <f t="array" ref="V8">(SUM(SUMIF($D8:$D103, {"Distribution: Permanent","Distribution: Recallable","Gross Up Fund-level Subscription Facility Fees/Interest","Gross up Outstanding Fund-level Subscription Facility","NAV"},$C8:$C103)))</f>
        <v>48800</v>
      </c>
    </row>
    <row r="9" spans="1:22" ht="43.5" customHeight="1" x14ac:dyDescent="0.25">
      <c r="B9" s="22">
        <v>44834</v>
      </c>
      <c r="C9" s="95">
        <v>300</v>
      </c>
      <c r="D9" s="15" t="s">
        <v>24</v>
      </c>
      <c r="E9" s="96">
        <f t="shared" ref="E9:E72" si="0">IF(
    OR(
        ISNUMBER(SEARCH("Capital Call: Total Amount", $D9)),
        ISNUMBER(SEARCH("Carry / Clawback", $D9)),
        ISNUMBER(SEARCH("Distribution: Permanent", $D9)),
        ISNUMBER(SEARCH("Distribution: Recallable", $D9)),
        ISNUMBER(SEARCH("Distribution: Return of Excess Capital Called", $D9)),
        ISNUMBER(SEARCH("Gross Up Management Fees", $D9)),
        ISNUMBER(SEARCH("Gross Up Partnership Expenses", $D9)),
        ISNUMBER(SEARCH("Gross Up Fund-level Subscription Facility Fees/Interest", $D9)),
        ISNUMBER(SEARCH("Gross Up Unrealized Carried Interest", $D9)),
        ISNUMBER(SEARCH("NAV", $D9))
    ),
    $C9,
    0
)</f>
        <v>300</v>
      </c>
      <c r="F9" s="97">
        <f t="shared" ref="F9:F72" si="1">IF(
    OR(
        ISNUMBER(SEARCH("Capital Call: Total Amount", $D9)),
        ISNUMBER(SEARCH("Distribution: Permanent", $D9)),
        ISNUMBER(SEARCH("Distribution: Recallable", $D9)),
        ISNUMBER(SEARCH("Distribution: Return of Excess Capital Called", $D9)),
        ISNUMBER(SEARCH("NAV", $D9))
    ),
    $C9,
    0
)</f>
        <v>0</v>
      </c>
      <c r="G9" s="96">
        <f t="shared" ref="G9:G72" si="2">IF(
    OR(
        ISNUMBER(SEARCH("Capital Call: Total Amount", $D9)),
        ISNUMBER(SEARCH("Fund-level Subscription Facility Drawdown: Total Amount", $D9)),
        ISNUMBER(SEARCH("Synthetic Distribution: Fund-level Subscription Facility Repayment", $D9)),
        ISNUMBER(SEARCH("Carry / Clawback", $D9)),
        ISNUMBER(SEARCH("Distribution: Permanent", $D9)),
        ISNUMBER(SEARCH("Distribution: Recallable", $D9)),
        ISNUMBER(SEARCH("Distribution: Return of Excess Capital Called", $D9)),
        ISNUMBER(SEARCH("Gross Up Management Fees", $D9)),
        ISNUMBER(SEARCH("Gross Up Partnership Expenses", $D9)),
        ISNUMBER(SEARCH("Gross Up Fund-level Subscription Facility Fees/Interest", $D9)),
        ISNUMBER(SEARCH("Gross Up Unrealized Carried Interest", $D9)),
        ISNUMBER(SEARCH("Gross up Outstanding Balance from Fund-level Subscription Facility", $D9)),
        ISNUMBER(SEARCH("NAV", $D9))
    ),
    $C9,
    0
)</f>
        <v>300</v>
      </c>
      <c r="H9" s="94">
        <f t="shared" ref="H9:H72" si="3">IF(
    OR(
        ISNUMBER(SEARCH("Capital Call: Total Amount", $D9)),
        ISNUMBER(SEARCH("Fund-level Subscription Facility Drawdown: Total Amount", $D9)),
        ISNUMBER(SEARCH("Synthetic Distribution: Fund-level Subscription Facility Repayment", $D9)),
        ISNUMBER(SEARCH("Distribution: Permanent", $D9)),
        ISNUMBER(SEARCH("Distribution: Recallable", $D9)),
        ISNUMBER(SEARCH("Distribution: Return of Excess Capital Called", $D9)),
        ISNUMBER(SEARCH("Gross Up Fund-level Subscription Facility Fees/Interest", $D9)),
        ISNUMBER(SEARCH("Gross up Outstanding Balance From Fund-level Subscription Facility", $D9)),
        ISNUMBER(SEARCH("NAV", $D9))
    ),
    $C9,
    0
)</f>
        <v>0</v>
      </c>
      <c r="I9" s="150" t="s">
        <v>25</v>
      </c>
      <c r="J9" s="114">
        <v>16000</v>
      </c>
      <c r="K9" s="24"/>
      <c r="L9" s="17" t="s">
        <v>26</v>
      </c>
      <c r="M9" s="18">
        <f>XIRR(E10:E103,B10:B103)</f>
        <v>0.43118098378181458</v>
      </c>
      <c r="N9" s="19">
        <f>XIRR(F10:F103,B10:B103)</f>
        <v>0.30038085579872142</v>
      </c>
      <c r="O9" s="18">
        <f>XIRR(G8:G103,B8:B103)</f>
        <v>0.2227308213710785</v>
      </c>
      <c r="P9" s="19">
        <f>XIRR(H8:H103,B8:B103)</f>
        <v>0.16240589022636415</v>
      </c>
      <c r="Q9" s="20"/>
      <c r="R9" s="21" t="s">
        <v>27</v>
      </c>
      <c r="S9" s="21" cm="1">
        <f t="array" ref="S9">SUM(SUMIF($D8:$D103, {"Capital Call: Total Amount"}, $C8:$C103)) + SUM(SUMIF($D8:$D103, {"Distribution: Return of Excess Capital Called"}, $C8:$C103))</f>
        <v>-37800</v>
      </c>
      <c r="T9" s="21" cm="1">
        <f t="array" ref="T9">SUM(SUMIF($D8:$D103, {"Capital Call: Total Amount"}, $C8:$C103)) + SUM(SUMIF($D8:$D103, {"Distribution: Return of Excess Capital Called"}, $C8:$C103))</f>
        <v>-37800</v>
      </c>
      <c r="U9" s="21" cm="1">
        <f t="array" ref="U9">SUM(SUMIF($D8:$D103, {"Capital Call: Total Amount","Fund-level Subscription Facility Drawdown: Total Amount"}, $C8:$C103)) + SUM(SUMIF($D8:$D103, {"Synthetic Distribution: Fund-level Subscription Facility Repayment","Distribution: Return of Excess Capital Called"}, $C8:$C103))</f>
        <v>-48300</v>
      </c>
      <c r="V9" s="21" cm="1">
        <f t="array" ref="V9">SUM(SUMIF($D8:$D103, {"Capital Call: Total Amount","Fund-level Subscription Facility Drawdown: Total Amount"}, $C8:$C103)) + SUM(SUMIF($D8:$D103, {"Synthetic Distribution: Fund-level Subscription Facility Repayment","Distribution: Return of Excess Capital Called"}, $C8:$C103))</f>
        <v>-48300</v>
      </c>
    </row>
    <row r="10" spans="1:22" ht="12.5" x14ac:dyDescent="0.25">
      <c r="B10" s="22">
        <v>44835</v>
      </c>
      <c r="C10" s="95">
        <v>-100</v>
      </c>
      <c r="D10" s="15" t="s">
        <v>28</v>
      </c>
      <c r="E10" s="96">
        <f t="shared" si="0"/>
        <v>-100</v>
      </c>
      <c r="F10" s="97">
        <f t="shared" si="1"/>
        <v>-100</v>
      </c>
      <c r="G10" s="96">
        <f t="shared" si="2"/>
        <v>-100</v>
      </c>
      <c r="H10" s="94">
        <f t="shared" si="3"/>
        <v>-100</v>
      </c>
      <c r="I10" s="151"/>
      <c r="J10" s="114">
        <v>16000</v>
      </c>
      <c r="K10" s="24"/>
      <c r="L10" s="17" t="s">
        <v>29</v>
      </c>
      <c r="M10" s="25">
        <f>$S$8/ABS($S$9)</f>
        <v>1.3915343915343916</v>
      </c>
      <c r="N10" s="26">
        <f>$T$8/ABS($T$9)</f>
        <v>1.283068783068783</v>
      </c>
      <c r="O10" s="25">
        <f>$U$8/ABS($U$9)</f>
        <v>1.3064182194616978</v>
      </c>
      <c r="P10" s="26">
        <f>$V$8/ABS($V$9)</f>
        <v>1.010351966873706</v>
      </c>
    </row>
    <row r="11" spans="1:22" ht="31" customHeight="1" x14ac:dyDescent="0.25">
      <c r="B11" s="22">
        <v>44849</v>
      </c>
      <c r="C11" s="95">
        <v>-10500</v>
      </c>
      <c r="D11" s="87" t="s">
        <v>21</v>
      </c>
      <c r="E11" s="96">
        <f t="shared" si="0"/>
        <v>0</v>
      </c>
      <c r="F11" s="97">
        <f t="shared" si="1"/>
        <v>0</v>
      </c>
      <c r="G11" s="96">
        <f t="shared" si="2"/>
        <v>-10500</v>
      </c>
      <c r="H11" s="94">
        <f t="shared" si="3"/>
        <v>-10500</v>
      </c>
      <c r="I11" s="152" t="s">
        <v>71</v>
      </c>
      <c r="J11" s="114">
        <v>26500</v>
      </c>
      <c r="K11" s="29"/>
      <c r="L11" s="27"/>
      <c r="N11" s="28"/>
      <c r="Q11" s="31"/>
    </row>
    <row r="12" spans="1:22" ht="56.15" customHeight="1" x14ac:dyDescent="0.25">
      <c r="B12" s="22">
        <v>44926</v>
      </c>
      <c r="C12" s="95">
        <v>100</v>
      </c>
      <c r="D12" s="15" t="s">
        <v>30</v>
      </c>
      <c r="E12" s="96">
        <f t="shared" si="0"/>
        <v>100</v>
      </c>
      <c r="F12" s="97">
        <f t="shared" si="1"/>
        <v>0</v>
      </c>
      <c r="G12" s="96">
        <f t="shared" si="2"/>
        <v>100</v>
      </c>
      <c r="H12" s="94">
        <f t="shared" si="3"/>
        <v>100</v>
      </c>
      <c r="I12" s="151" t="s">
        <v>101</v>
      </c>
      <c r="J12" s="115">
        <v>26500</v>
      </c>
      <c r="K12" s="32"/>
      <c r="N12" s="4"/>
      <c r="P12" s="30"/>
      <c r="Q12" s="34"/>
    </row>
    <row r="13" spans="1:22" ht="46" customHeight="1" x14ac:dyDescent="0.25">
      <c r="B13" s="22">
        <v>44926</v>
      </c>
      <c r="C13" s="95">
        <v>700</v>
      </c>
      <c r="D13" s="15" t="s">
        <v>24</v>
      </c>
      <c r="E13" s="96">
        <f t="shared" si="0"/>
        <v>700</v>
      </c>
      <c r="F13" s="97">
        <f t="shared" si="1"/>
        <v>0</v>
      </c>
      <c r="G13" s="96">
        <f t="shared" si="2"/>
        <v>700</v>
      </c>
      <c r="H13" s="94">
        <f t="shared" si="3"/>
        <v>0</v>
      </c>
      <c r="I13" s="150" t="s">
        <v>25</v>
      </c>
      <c r="J13" s="116">
        <v>26500</v>
      </c>
      <c r="K13" s="24"/>
      <c r="L13" s="182" t="s">
        <v>31</v>
      </c>
      <c r="M13" s="183"/>
      <c r="N13" s="183"/>
      <c r="O13" s="184"/>
      <c r="P13" s="33"/>
    </row>
    <row r="14" spans="1:22" ht="14.5" customHeight="1" x14ac:dyDescent="0.25">
      <c r="B14" s="22">
        <v>45017</v>
      </c>
      <c r="C14" s="95">
        <v>-16000</v>
      </c>
      <c r="D14" s="91" t="s">
        <v>28</v>
      </c>
      <c r="E14" s="96">
        <f t="shared" si="0"/>
        <v>-16000</v>
      </c>
      <c r="F14" s="97">
        <f t="shared" si="1"/>
        <v>-16000</v>
      </c>
      <c r="G14" s="96">
        <f t="shared" si="2"/>
        <v>-16000</v>
      </c>
      <c r="H14" s="94">
        <f t="shared" si="3"/>
        <v>-16000</v>
      </c>
      <c r="I14" s="151" t="s">
        <v>32</v>
      </c>
      <c r="J14" s="116">
        <v>26500</v>
      </c>
      <c r="K14" s="24"/>
      <c r="L14" s="133" t="s">
        <v>18</v>
      </c>
      <c r="M14" s="8" t="s">
        <v>33</v>
      </c>
      <c r="N14" s="35" t="s">
        <v>34</v>
      </c>
      <c r="O14" s="36" t="s">
        <v>35</v>
      </c>
    </row>
    <row r="15" spans="1:22" ht="14.5" customHeight="1" x14ac:dyDescent="0.25">
      <c r="B15" s="22">
        <v>45019</v>
      </c>
      <c r="C15" s="95">
        <v>16000</v>
      </c>
      <c r="D15" s="91" t="s">
        <v>36</v>
      </c>
      <c r="E15" s="96">
        <f t="shared" si="0"/>
        <v>0</v>
      </c>
      <c r="F15" s="97">
        <f t="shared" si="1"/>
        <v>0</v>
      </c>
      <c r="G15" s="96">
        <f t="shared" si="2"/>
        <v>16000</v>
      </c>
      <c r="H15" s="94">
        <f t="shared" si="3"/>
        <v>16000</v>
      </c>
      <c r="I15" s="153" t="s">
        <v>37</v>
      </c>
      <c r="J15" s="116">
        <v>10500</v>
      </c>
      <c r="K15" s="24"/>
      <c r="L15" s="17" t="s">
        <v>38</v>
      </c>
      <c r="M15" s="90" t="s">
        <v>39</v>
      </c>
      <c r="N15" s="90" t="s">
        <v>39</v>
      </c>
      <c r="O15" s="90" t="s">
        <v>39</v>
      </c>
    </row>
    <row r="16" spans="1:22" ht="14.5" customHeight="1" x14ac:dyDescent="0.25">
      <c r="B16" s="22">
        <v>45061</v>
      </c>
      <c r="C16" s="95">
        <v>-3500</v>
      </c>
      <c r="D16" s="15" t="s">
        <v>28</v>
      </c>
      <c r="E16" s="96">
        <f t="shared" si="0"/>
        <v>-3500</v>
      </c>
      <c r="F16" s="97">
        <f t="shared" si="1"/>
        <v>-3500</v>
      </c>
      <c r="G16" s="96">
        <f t="shared" si="2"/>
        <v>-3500</v>
      </c>
      <c r="H16" s="94">
        <f t="shared" si="3"/>
        <v>-3500</v>
      </c>
      <c r="I16" s="153"/>
      <c r="J16" s="117">
        <v>10500</v>
      </c>
      <c r="K16" s="37"/>
      <c r="L16" s="17" t="s">
        <v>40</v>
      </c>
      <c r="M16" s="90" t="s">
        <v>39</v>
      </c>
      <c r="N16" s="90" t="s">
        <v>39</v>
      </c>
      <c r="O16" s="90" t="s">
        <v>39</v>
      </c>
    </row>
    <row r="17" spans="2:16" ht="14.5" customHeight="1" x14ac:dyDescent="0.25">
      <c r="B17" s="22">
        <v>45108</v>
      </c>
      <c r="C17" s="95">
        <v>1500</v>
      </c>
      <c r="D17" s="15" t="s">
        <v>41</v>
      </c>
      <c r="E17" s="96">
        <f t="shared" si="0"/>
        <v>1500</v>
      </c>
      <c r="F17" s="97">
        <f t="shared" si="1"/>
        <v>1500</v>
      </c>
      <c r="G17" s="96">
        <f t="shared" si="2"/>
        <v>1500</v>
      </c>
      <c r="H17" s="94">
        <f t="shared" si="3"/>
        <v>1500</v>
      </c>
      <c r="I17" s="153" t="s">
        <v>42</v>
      </c>
      <c r="J17" s="117">
        <v>10500</v>
      </c>
      <c r="K17" s="42"/>
      <c r="L17" s="92"/>
      <c r="M17" s="93"/>
      <c r="N17" s="93"/>
      <c r="O17" s="93"/>
      <c r="P17" s="41"/>
    </row>
    <row r="18" spans="2:16" ht="14.5" customHeight="1" x14ac:dyDescent="0.25">
      <c r="B18" s="22">
        <v>45138</v>
      </c>
      <c r="C18" s="95">
        <v>-10000</v>
      </c>
      <c r="D18" s="15" t="s">
        <v>28</v>
      </c>
      <c r="E18" s="96">
        <f t="shared" si="0"/>
        <v>-10000</v>
      </c>
      <c r="F18" s="97">
        <f t="shared" si="1"/>
        <v>-10000</v>
      </c>
      <c r="G18" s="96">
        <f t="shared" si="2"/>
        <v>-10000</v>
      </c>
      <c r="H18" s="94">
        <f t="shared" si="3"/>
        <v>-10000</v>
      </c>
      <c r="I18" s="153"/>
      <c r="J18" s="116">
        <v>10500</v>
      </c>
      <c r="K18" s="24"/>
      <c r="L18" s="38"/>
      <c r="M18" s="39"/>
      <c r="N18" s="39"/>
      <c r="O18" s="40"/>
    </row>
    <row r="19" spans="2:16" ht="14.5" customHeight="1" x14ac:dyDescent="0.25">
      <c r="B19" s="22">
        <v>45153</v>
      </c>
      <c r="C19" s="95">
        <v>2000</v>
      </c>
      <c r="D19" s="23" t="s">
        <v>41</v>
      </c>
      <c r="E19" s="96">
        <f t="shared" si="0"/>
        <v>2000</v>
      </c>
      <c r="F19" s="97">
        <f t="shared" si="1"/>
        <v>2000</v>
      </c>
      <c r="G19" s="96">
        <f t="shared" si="2"/>
        <v>2000</v>
      </c>
      <c r="H19" s="94">
        <f t="shared" si="3"/>
        <v>2000</v>
      </c>
      <c r="I19" s="153" t="s">
        <v>42</v>
      </c>
      <c r="J19" s="116">
        <v>10500</v>
      </c>
      <c r="K19" s="24"/>
      <c r="L19" s="185" t="s">
        <v>43</v>
      </c>
      <c r="M19" s="186"/>
      <c r="N19" s="186"/>
      <c r="O19" s="187"/>
    </row>
    <row r="20" spans="2:16" ht="43.5" customHeight="1" x14ac:dyDescent="0.25">
      <c r="B20" s="22">
        <v>45199</v>
      </c>
      <c r="C20" s="95">
        <v>700</v>
      </c>
      <c r="D20" s="23" t="s">
        <v>24</v>
      </c>
      <c r="E20" s="96">
        <f t="shared" si="0"/>
        <v>700</v>
      </c>
      <c r="F20" s="97">
        <f t="shared" si="1"/>
        <v>0</v>
      </c>
      <c r="G20" s="96">
        <f t="shared" si="2"/>
        <v>700</v>
      </c>
      <c r="H20" s="94">
        <f t="shared" si="3"/>
        <v>0</v>
      </c>
      <c r="I20" s="150" t="s">
        <v>25</v>
      </c>
      <c r="J20" s="116">
        <v>10500</v>
      </c>
      <c r="K20" s="24"/>
      <c r="L20" s="43" t="s">
        <v>18</v>
      </c>
      <c r="M20" s="44" t="s">
        <v>33</v>
      </c>
      <c r="N20" s="44" t="s">
        <v>34</v>
      </c>
      <c r="O20" s="45" t="s">
        <v>35</v>
      </c>
    </row>
    <row r="21" spans="2:16" ht="14.5" customHeight="1" x14ac:dyDescent="0.25">
      <c r="B21" s="22">
        <v>45245</v>
      </c>
      <c r="C21" s="95">
        <v>-8200</v>
      </c>
      <c r="D21" s="23" t="s">
        <v>28</v>
      </c>
      <c r="E21" s="96">
        <f t="shared" si="0"/>
        <v>-8200</v>
      </c>
      <c r="F21" s="97">
        <f t="shared" si="1"/>
        <v>-8200</v>
      </c>
      <c r="G21" s="96">
        <f t="shared" si="2"/>
        <v>-8200</v>
      </c>
      <c r="H21" s="94">
        <f t="shared" si="3"/>
        <v>-8200</v>
      </c>
      <c r="I21" s="153"/>
      <c r="J21" s="116">
        <v>10500</v>
      </c>
      <c r="K21" s="37"/>
      <c r="L21" s="46" t="s">
        <v>44</v>
      </c>
      <c r="M21" s="175"/>
      <c r="N21" s="175"/>
      <c r="O21" s="90" t="s">
        <v>39</v>
      </c>
    </row>
    <row r="22" spans="2:16" ht="42" customHeight="1" x14ac:dyDescent="0.25">
      <c r="B22" s="22">
        <v>45291</v>
      </c>
      <c r="C22" s="95">
        <v>700</v>
      </c>
      <c r="D22" s="23" t="s">
        <v>24</v>
      </c>
      <c r="E22" s="96">
        <f t="shared" si="0"/>
        <v>700</v>
      </c>
      <c r="F22" s="97">
        <f t="shared" si="1"/>
        <v>0</v>
      </c>
      <c r="G22" s="96">
        <f t="shared" si="2"/>
        <v>700</v>
      </c>
      <c r="H22" s="94">
        <f t="shared" si="3"/>
        <v>0</v>
      </c>
      <c r="I22" s="150" t="s">
        <v>25</v>
      </c>
      <c r="J22" s="116">
        <v>10500</v>
      </c>
      <c r="K22" s="37"/>
      <c r="L22" s="47" t="s">
        <v>45</v>
      </c>
      <c r="M22" s="175"/>
      <c r="N22" s="175"/>
      <c r="O22" s="90" t="s">
        <v>39</v>
      </c>
    </row>
    <row r="23" spans="2:16" ht="54.65" customHeight="1" x14ac:dyDescent="0.25">
      <c r="B23" s="22">
        <v>45291</v>
      </c>
      <c r="C23" s="95">
        <v>100</v>
      </c>
      <c r="D23" s="23" t="s">
        <v>30</v>
      </c>
      <c r="E23" s="96">
        <f t="shared" si="0"/>
        <v>100</v>
      </c>
      <c r="F23" s="97">
        <f t="shared" si="1"/>
        <v>0</v>
      </c>
      <c r="G23" s="96">
        <f t="shared" si="2"/>
        <v>100</v>
      </c>
      <c r="H23" s="94">
        <f t="shared" si="3"/>
        <v>100</v>
      </c>
      <c r="I23" s="151" t="s">
        <v>101</v>
      </c>
      <c r="J23" s="116">
        <v>10500</v>
      </c>
      <c r="K23" s="37"/>
    </row>
    <row r="24" spans="2:16" ht="70" customHeight="1" x14ac:dyDescent="0.25">
      <c r="B24" s="22">
        <v>45473</v>
      </c>
      <c r="C24" s="95">
        <v>700</v>
      </c>
      <c r="D24" s="23" t="s">
        <v>24</v>
      </c>
      <c r="E24" s="96">
        <f t="shared" si="0"/>
        <v>700</v>
      </c>
      <c r="F24" s="97">
        <f t="shared" si="1"/>
        <v>0</v>
      </c>
      <c r="G24" s="96">
        <f t="shared" si="2"/>
        <v>700</v>
      </c>
      <c r="H24" s="94">
        <f t="shared" si="3"/>
        <v>0</v>
      </c>
      <c r="I24" s="150" t="s">
        <v>46</v>
      </c>
      <c r="J24" s="116">
        <v>10500</v>
      </c>
      <c r="K24" s="37"/>
    </row>
    <row r="25" spans="2:16" ht="74.150000000000006" customHeight="1" x14ac:dyDescent="0.25">
      <c r="B25" s="22">
        <v>45473</v>
      </c>
      <c r="C25" s="95">
        <v>200</v>
      </c>
      <c r="D25" s="23" t="s">
        <v>47</v>
      </c>
      <c r="E25" s="96">
        <f t="shared" si="0"/>
        <v>200</v>
      </c>
      <c r="F25" s="97">
        <f t="shared" si="1"/>
        <v>0</v>
      </c>
      <c r="G25" s="96">
        <f t="shared" si="2"/>
        <v>200</v>
      </c>
      <c r="H25" s="94">
        <f t="shared" si="3"/>
        <v>0</v>
      </c>
      <c r="I25" s="150" t="s">
        <v>48</v>
      </c>
      <c r="J25" s="116">
        <v>10500</v>
      </c>
      <c r="K25" s="37"/>
    </row>
    <row r="26" spans="2:16" ht="77" customHeight="1" x14ac:dyDescent="0.25">
      <c r="B26" s="22">
        <v>45473</v>
      </c>
      <c r="C26" s="95">
        <v>100</v>
      </c>
      <c r="D26" s="23" t="s">
        <v>30</v>
      </c>
      <c r="E26" s="96">
        <f t="shared" si="0"/>
        <v>100</v>
      </c>
      <c r="F26" s="97">
        <f t="shared" si="1"/>
        <v>0</v>
      </c>
      <c r="G26" s="96">
        <f t="shared" si="2"/>
        <v>100</v>
      </c>
      <c r="H26" s="94">
        <f t="shared" si="3"/>
        <v>100</v>
      </c>
      <c r="I26" s="151" t="s">
        <v>102</v>
      </c>
      <c r="J26" s="116">
        <v>10500</v>
      </c>
      <c r="K26" s="37"/>
    </row>
    <row r="27" spans="2:16" ht="29.5" customHeight="1" x14ac:dyDescent="0.25">
      <c r="B27" s="22">
        <v>45473</v>
      </c>
      <c r="C27" s="95">
        <v>500</v>
      </c>
      <c r="D27" s="23" t="s">
        <v>49</v>
      </c>
      <c r="E27" s="96">
        <f t="shared" si="0"/>
        <v>500</v>
      </c>
      <c r="F27" s="97">
        <f t="shared" si="1"/>
        <v>0</v>
      </c>
      <c r="G27" s="96">
        <f t="shared" si="2"/>
        <v>500</v>
      </c>
      <c r="H27" s="94">
        <f t="shared" si="3"/>
        <v>0</v>
      </c>
      <c r="I27" s="153" t="s">
        <v>50</v>
      </c>
      <c r="J27" s="116">
        <v>10500</v>
      </c>
      <c r="K27" s="37"/>
    </row>
    <row r="28" spans="2:16" ht="32.5" customHeight="1" x14ac:dyDescent="0.25">
      <c r="B28" s="22">
        <v>45473</v>
      </c>
      <c r="C28" s="95">
        <v>10500</v>
      </c>
      <c r="D28" s="87" t="s">
        <v>51</v>
      </c>
      <c r="E28" s="96">
        <f t="shared" si="0"/>
        <v>0</v>
      </c>
      <c r="F28" s="97">
        <f t="shared" si="1"/>
        <v>0</v>
      </c>
      <c r="G28" s="96">
        <f t="shared" si="2"/>
        <v>10500</v>
      </c>
      <c r="H28" s="94">
        <f t="shared" si="3"/>
        <v>10500</v>
      </c>
      <c r="I28" s="153" t="s">
        <v>52</v>
      </c>
      <c r="J28" s="118">
        <v>10500</v>
      </c>
      <c r="K28" s="37"/>
    </row>
    <row r="29" spans="2:16" ht="13" thickBot="1" x14ac:dyDescent="0.3">
      <c r="B29" s="22">
        <v>45473</v>
      </c>
      <c r="C29" s="95">
        <v>45000</v>
      </c>
      <c r="D29" s="23" t="s">
        <v>53</v>
      </c>
      <c r="E29" s="96">
        <f t="shared" si="0"/>
        <v>45000</v>
      </c>
      <c r="F29" s="97">
        <f t="shared" si="1"/>
        <v>45000</v>
      </c>
      <c r="G29" s="96">
        <f t="shared" si="2"/>
        <v>45000</v>
      </c>
      <c r="H29" s="94">
        <f t="shared" si="3"/>
        <v>45000</v>
      </c>
      <c r="I29" s="154"/>
      <c r="J29" s="119">
        <v>10500</v>
      </c>
      <c r="K29" s="37"/>
    </row>
    <row r="30" spans="2:16" ht="12.5" x14ac:dyDescent="0.25">
      <c r="B30" s="22"/>
      <c r="C30" s="95"/>
      <c r="D30" s="23"/>
      <c r="E30" s="96">
        <f t="shared" si="0"/>
        <v>0</v>
      </c>
      <c r="F30" s="97">
        <f t="shared" si="1"/>
        <v>0</v>
      </c>
      <c r="G30" s="96">
        <f t="shared" si="2"/>
        <v>0</v>
      </c>
      <c r="H30" s="94">
        <f t="shared" si="3"/>
        <v>0</v>
      </c>
      <c r="I30" s="58"/>
      <c r="J30" s="59"/>
      <c r="K30" s="37"/>
    </row>
    <row r="31" spans="2:16" ht="12.5" x14ac:dyDescent="0.25">
      <c r="B31" s="22"/>
      <c r="C31" s="95"/>
      <c r="D31" s="23"/>
      <c r="E31" s="96">
        <f t="shared" si="0"/>
        <v>0</v>
      </c>
      <c r="F31" s="97">
        <f t="shared" si="1"/>
        <v>0</v>
      </c>
      <c r="G31" s="96">
        <f t="shared" si="2"/>
        <v>0</v>
      </c>
      <c r="H31" s="94">
        <f t="shared" si="3"/>
        <v>0</v>
      </c>
      <c r="I31" s="58"/>
      <c r="J31" s="59"/>
      <c r="K31" s="37"/>
    </row>
    <row r="32" spans="2:16" ht="12.5" x14ac:dyDescent="0.25">
      <c r="B32" s="22"/>
      <c r="C32" s="95"/>
      <c r="D32" s="23"/>
      <c r="E32" s="96">
        <f t="shared" si="0"/>
        <v>0</v>
      </c>
      <c r="F32" s="97">
        <f t="shared" si="1"/>
        <v>0</v>
      </c>
      <c r="G32" s="96">
        <f t="shared" si="2"/>
        <v>0</v>
      </c>
      <c r="H32" s="94">
        <f t="shared" si="3"/>
        <v>0</v>
      </c>
      <c r="I32" s="58"/>
      <c r="J32" s="59"/>
      <c r="K32" s="37"/>
    </row>
    <row r="33" spans="2:11" ht="12.5" x14ac:dyDescent="0.25">
      <c r="B33" s="22"/>
      <c r="C33" s="95"/>
      <c r="D33" s="23"/>
      <c r="E33" s="96">
        <f t="shared" si="0"/>
        <v>0</v>
      </c>
      <c r="F33" s="97">
        <f t="shared" si="1"/>
        <v>0</v>
      </c>
      <c r="G33" s="96">
        <f t="shared" si="2"/>
        <v>0</v>
      </c>
      <c r="H33" s="94">
        <f t="shared" si="3"/>
        <v>0</v>
      </c>
      <c r="I33" s="58"/>
      <c r="J33" s="59"/>
      <c r="K33" s="37"/>
    </row>
    <row r="34" spans="2:11" ht="12.5" x14ac:dyDescent="0.25">
      <c r="B34" s="22"/>
      <c r="C34" s="95"/>
      <c r="D34" s="23"/>
      <c r="E34" s="96">
        <f t="shared" si="0"/>
        <v>0</v>
      </c>
      <c r="F34" s="97">
        <f t="shared" si="1"/>
        <v>0</v>
      </c>
      <c r="G34" s="96">
        <f t="shared" si="2"/>
        <v>0</v>
      </c>
      <c r="H34" s="94">
        <f t="shared" si="3"/>
        <v>0</v>
      </c>
      <c r="I34" s="58"/>
      <c r="J34" s="59"/>
      <c r="K34" s="37"/>
    </row>
    <row r="35" spans="2:11" ht="12.5" x14ac:dyDescent="0.25">
      <c r="B35" s="22"/>
      <c r="C35" s="95"/>
      <c r="D35" s="23"/>
      <c r="E35" s="96">
        <f t="shared" si="0"/>
        <v>0</v>
      </c>
      <c r="F35" s="97">
        <f t="shared" si="1"/>
        <v>0</v>
      </c>
      <c r="G35" s="96">
        <f t="shared" si="2"/>
        <v>0</v>
      </c>
      <c r="H35" s="94">
        <f t="shared" si="3"/>
        <v>0</v>
      </c>
      <c r="I35" s="55"/>
      <c r="J35" s="56"/>
      <c r="K35" s="37"/>
    </row>
    <row r="36" spans="2:11" ht="12.5" x14ac:dyDescent="0.25">
      <c r="B36" s="22"/>
      <c r="C36" s="95"/>
      <c r="D36" s="23"/>
      <c r="E36" s="96">
        <f t="shared" si="0"/>
        <v>0</v>
      </c>
      <c r="F36" s="97">
        <f t="shared" si="1"/>
        <v>0</v>
      </c>
      <c r="G36" s="96">
        <f t="shared" si="2"/>
        <v>0</v>
      </c>
      <c r="H36" s="94">
        <f t="shared" si="3"/>
        <v>0</v>
      </c>
      <c r="I36" s="55"/>
      <c r="J36" s="56"/>
      <c r="K36" s="37"/>
    </row>
    <row r="37" spans="2:11" ht="12.5" x14ac:dyDescent="0.25">
      <c r="B37" s="22"/>
      <c r="C37" s="95"/>
      <c r="D37" s="23"/>
      <c r="E37" s="96">
        <f t="shared" si="0"/>
        <v>0</v>
      </c>
      <c r="F37" s="97">
        <f t="shared" si="1"/>
        <v>0</v>
      </c>
      <c r="G37" s="96">
        <f t="shared" si="2"/>
        <v>0</v>
      </c>
      <c r="H37" s="94">
        <f t="shared" si="3"/>
        <v>0</v>
      </c>
      <c r="I37" s="55"/>
      <c r="J37" s="56"/>
      <c r="K37" s="37"/>
    </row>
    <row r="38" spans="2:11" ht="12.5" x14ac:dyDescent="0.25">
      <c r="B38" s="22"/>
      <c r="C38" s="95"/>
      <c r="D38" s="23"/>
      <c r="E38" s="96">
        <f t="shared" si="0"/>
        <v>0</v>
      </c>
      <c r="F38" s="97">
        <f t="shared" si="1"/>
        <v>0</v>
      </c>
      <c r="G38" s="96">
        <f t="shared" si="2"/>
        <v>0</v>
      </c>
      <c r="H38" s="94">
        <f t="shared" si="3"/>
        <v>0</v>
      </c>
      <c r="I38" s="55"/>
      <c r="J38" s="56"/>
      <c r="K38" s="37"/>
    </row>
    <row r="39" spans="2:11" ht="12.5" x14ac:dyDescent="0.25">
      <c r="B39" s="22"/>
      <c r="C39" s="95"/>
      <c r="D39" s="23"/>
      <c r="E39" s="96">
        <f t="shared" si="0"/>
        <v>0</v>
      </c>
      <c r="F39" s="97">
        <f t="shared" si="1"/>
        <v>0</v>
      </c>
      <c r="G39" s="96">
        <f t="shared" si="2"/>
        <v>0</v>
      </c>
      <c r="H39" s="94">
        <f t="shared" si="3"/>
        <v>0</v>
      </c>
      <c r="I39" s="55"/>
      <c r="J39" s="56"/>
      <c r="K39" s="37"/>
    </row>
    <row r="40" spans="2:11" ht="12.5" x14ac:dyDescent="0.25">
      <c r="B40" s="22"/>
      <c r="C40" s="95"/>
      <c r="D40" s="23"/>
      <c r="E40" s="96">
        <f t="shared" si="0"/>
        <v>0</v>
      </c>
      <c r="F40" s="97">
        <f t="shared" si="1"/>
        <v>0</v>
      </c>
      <c r="G40" s="96">
        <f t="shared" si="2"/>
        <v>0</v>
      </c>
      <c r="H40" s="94">
        <f t="shared" si="3"/>
        <v>0</v>
      </c>
      <c r="I40" s="55"/>
      <c r="J40" s="56"/>
      <c r="K40" s="37"/>
    </row>
    <row r="41" spans="2:11" ht="12.5" x14ac:dyDescent="0.25">
      <c r="B41" s="22"/>
      <c r="C41" s="95"/>
      <c r="D41" s="23"/>
      <c r="E41" s="96">
        <f t="shared" si="0"/>
        <v>0</v>
      </c>
      <c r="F41" s="97">
        <f t="shared" si="1"/>
        <v>0</v>
      </c>
      <c r="G41" s="96">
        <f t="shared" si="2"/>
        <v>0</v>
      </c>
      <c r="H41" s="94">
        <f t="shared" si="3"/>
        <v>0</v>
      </c>
      <c r="I41" s="55"/>
      <c r="J41" s="56"/>
      <c r="K41" s="37"/>
    </row>
    <row r="42" spans="2:11" ht="12.5" x14ac:dyDescent="0.25">
      <c r="B42" s="22"/>
      <c r="C42" s="95"/>
      <c r="D42" s="23"/>
      <c r="E42" s="96">
        <f t="shared" si="0"/>
        <v>0</v>
      </c>
      <c r="F42" s="97">
        <f t="shared" si="1"/>
        <v>0</v>
      </c>
      <c r="G42" s="96">
        <f t="shared" si="2"/>
        <v>0</v>
      </c>
      <c r="H42" s="94">
        <f t="shared" si="3"/>
        <v>0</v>
      </c>
      <c r="I42" s="55"/>
      <c r="J42" s="56"/>
      <c r="K42" s="37"/>
    </row>
    <row r="43" spans="2:11" ht="12.5" x14ac:dyDescent="0.25">
      <c r="B43" s="22"/>
      <c r="C43" s="95"/>
      <c r="D43" s="23"/>
      <c r="E43" s="96">
        <f t="shared" si="0"/>
        <v>0</v>
      </c>
      <c r="F43" s="97">
        <f t="shared" si="1"/>
        <v>0</v>
      </c>
      <c r="G43" s="96">
        <f t="shared" si="2"/>
        <v>0</v>
      </c>
      <c r="H43" s="94">
        <f t="shared" si="3"/>
        <v>0</v>
      </c>
      <c r="I43" s="55"/>
      <c r="J43" s="56"/>
      <c r="K43" s="37"/>
    </row>
    <row r="44" spans="2:11" ht="12.5" x14ac:dyDescent="0.25">
      <c r="B44" s="22"/>
      <c r="C44" s="95"/>
      <c r="D44" s="23"/>
      <c r="E44" s="96">
        <f t="shared" si="0"/>
        <v>0</v>
      </c>
      <c r="F44" s="97">
        <f t="shared" si="1"/>
        <v>0</v>
      </c>
      <c r="G44" s="96">
        <f t="shared" si="2"/>
        <v>0</v>
      </c>
      <c r="H44" s="94">
        <f t="shared" si="3"/>
        <v>0</v>
      </c>
      <c r="I44" s="55"/>
      <c r="J44" s="56"/>
      <c r="K44" s="37"/>
    </row>
    <row r="45" spans="2:11" ht="12.5" x14ac:dyDescent="0.25">
      <c r="B45" s="22"/>
      <c r="C45" s="95"/>
      <c r="D45" s="23"/>
      <c r="E45" s="96">
        <f t="shared" si="0"/>
        <v>0</v>
      </c>
      <c r="F45" s="97">
        <f t="shared" si="1"/>
        <v>0</v>
      </c>
      <c r="G45" s="96">
        <f t="shared" si="2"/>
        <v>0</v>
      </c>
      <c r="H45" s="94">
        <f t="shared" si="3"/>
        <v>0</v>
      </c>
      <c r="I45" s="55"/>
      <c r="J45" s="56"/>
      <c r="K45" s="37"/>
    </row>
    <row r="46" spans="2:11" ht="12.5" x14ac:dyDescent="0.25">
      <c r="B46" s="22"/>
      <c r="C46" s="95"/>
      <c r="D46" s="23"/>
      <c r="E46" s="96">
        <f t="shared" si="0"/>
        <v>0</v>
      </c>
      <c r="F46" s="97">
        <f t="shared" si="1"/>
        <v>0</v>
      </c>
      <c r="G46" s="96">
        <f t="shared" si="2"/>
        <v>0</v>
      </c>
      <c r="H46" s="94">
        <f t="shared" si="3"/>
        <v>0</v>
      </c>
      <c r="I46" s="55"/>
      <c r="J46" s="56"/>
      <c r="K46" s="37"/>
    </row>
    <row r="47" spans="2:11" ht="12.5" x14ac:dyDescent="0.25">
      <c r="B47" s="22"/>
      <c r="C47" s="95"/>
      <c r="D47" s="23"/>
      <c r="E47" s="96">
        <f t="shared" si="0"/>
        <v>0</v>
      </c>
      <c r="F47" s="97">
        <f t="shared" si="1"/>
        <v>0</v>
      </c>
      <c r="G47" s="96">
        <f t="shared" si="2"/>
        <v>0</v>
      </c>
      <c r="H47" s="94">
        <f t="shared" si="3"/>
        <v>0</v>
      </c>
      <c r="I47" s="55"/>
      <c r="J47" s="56"/>
      <c r="K47" s="37"/>
    </row>
    <row r="48" spans="2:11" ht="12.5" x14ac:dyDescent="0.25">
      <c r="B48" s="22"/>
      <c r="C48" s="95"/>
      <c r="D48" s="23"/>
      <c r="E48" s="96">
        <f t="shared" si="0"/>
        <v>0</v>
      </c>
      <c r="F48" s="97">
        <f t="shared" si="1"/>
        <v>0</v>
      </c>
      <c r="G48" s="96">
        <f t="shared" si="2"/>
        <v>0</v>
      </c>
      <c r="H48" s="94">
        <f t="shared" si="3"/>
        <v>0</v>
      </c>
      <c r="I48" s="55"/>
      <c r="J48" s="56"/>
      <c r="K48" s="37"/>
    </row>
    <row r="49" spans="2:11" ht="12.5" x14ac:dyDescent="0.25">
      <c r="B49" s="22"/>
      <c r="C49" s="95"/>
      <c r="D49" s="23"/>
      <c r="E49" s="96">
        <f t="shared" si="0"/>
        <v>0</v>
      </c>
      <c r="F49" s="97">
        <f t="shared" si="1"/>
        <v>0</v>
      </c>
      <c r="G49" s="96">
        <f t="shared" si="2"/>
        <v>0</v>
      </c>
      <c r="H49" s="94">
        <f t="shared" si="3"/>
        <v>0</v>
      </c>
      <c r="I49" s="55"/>
      <c r="J49" s="56"/>
      <c r="K49" s="37"/>
    </row>
    <row r="50" spans="2:11" ht="12.5" x14ac:dyDescent="0.25">
      <c r="B50" s="22"/>
      <c r="C50" s="95"/>
      <c r="D50" s="23"/>
      <c r="E50" s="96">
        <f t="shared" si="0"/>
        <v>0</v>
      </c>
      <c r="F50" s="97">
        <f t="shared" si="1"/>
        <v>0</v>
      </c>
      <c r="G50" s="96">
        <f t="shared" si="2"/>
        <v>0</v>
      </c>
      <c r="H50" s="94">
        <f t="shared" si="3"/>
        <v>0</v>
      </c>
      <c r="I50" s="55"/>
      <c r="J50" s="56"/>
      <c r="K50" s="37"/>
    </row>
    <row r="51" spans="2:11" ht="12.5" x14ac:dyDescent="0.25">
      <c r="B51" s="22"/>
      <c r="C51" s="95"/>
      <c r="D51" s="23"/>
      <c r="E51" s="96">
        <f t="shared" si="0"/>
        <v>0</v>
      </c>
      <c r="F51" s="97">
        <f t="shared" si="1"/>
        <v>0</v>
      </c>
      <c r="G51" s="96">
        <f t="shared" si="2"/>
        <v>0</v>
      </c>
      <c r="H51" s="94">
        <f t="shared" si="3"/>
        <v>0</v>
      </c>
      <c r="I51" s="55"/>
      <c r="J51" s="56"/>
      <c r="K51" s="37"/>
    </row>
    <row r="52" spans="2:11" ht="12.5" x14ac:dyDescent="0.25">
      <c r="B52" s="22"/>
      <c r="C52" s="95"/>
      <c r="D52" s="23"/>
      <c r="E52" s="96">
        <f t="shared" si="0"/>
        <v>0</v>
      </c>
      <c r="F52" s="97">
        <f t="shared" si="1"/>
        <v>0</v>
      </c>
      <c r="G52" s="96">
        <f t="shared" si="2"/>
        <v>0</v>
      </c>
      <c r="H52" s="94">
        <f t="shared" si="3"/>
        <v>0</v>
      </c>
      <c r="I52" s="55"/>
      <c r="J52" s="56"/>
      <c r="K52" s="37"/>
    </row>
    <row r="53" spans="2:11" ht="12.5" x14ac:dyDescent="0.25">
      <c r="B53" s="22"/>
      <c r="C53" s="95"/>
      <c r="D53" s="23"/>
      <c r="E53" s="96">
        <f t="shared" si="0"/>
        <v>0</v>
      </c>
      <c r="F53" s="97">
        <f t="shared" si="1"/>
        <v>0</v>
      </c>
      <c r="G53" s="96">
        <f t="shared" si="2"/>
        <v>0</v>
      </c>
      <c r="H53" s="94">
        <f t="shared" si="3"/>
        <v>0</v>
      </c>
      <c r="I53" s="55"/>
      <c r="J53" s="56"/>
      <c r="K53" s="37"/>
    </row>
    <row r="54" spans="2:11" ht="12.5" x14ac:dyDescent="0.25">
      <c r="B54" s="22"/>
      <c r="C54" s="95"/>
      <c r="D54" s="23"/>
      <c r="E54" s="96">
        <f t="shared" si="0"/>
        <v>0</v>
      </c>
      <c r="F54" s="97">
        <f t="shared" si="1"/>
        <v>0</v>
      </c>
      <c r="G54" s="96">
        <f t="shared" si="2"/>
        <v>0</v>
      </c>
      <c r="H54" s="94">
        <f t="shared" si="3"/>
        <v>0</v>
      </c>
      <c r="I54" s="55"/>
      <c r="J54" s="56"/>
      <c r="K54" s="37"/>
    </row>
    <row r="55" spans="2:11" ht="12.5" x14ac:dyDescent="0.25">
      <c r="B55" s="22"/>
      <c r="C55" s="95"/>
      <c r="D55" s="23"/>
      <c r="E55" s="96">
        <f t="shared" si="0"/>
        <v>0</v>
      </c>
      <c r="F55" s="97">
        <f t="shared" si="1"/>
        <v>0</v>
      </c>
      <c r="G55" s="96">
        <f t="shared" si="2"/>
        <v>0</v>
      </c>
      <c r="H55" s="94">
        <f t="shared" si="3"/>
        <v>0</v>
      </c>
      <c r="I55" s="55"/>
      <c r="J55" s="56"/>
      <c r="K55" s="37"/>
    </row>
    <row r="56" spans="2:11" ht="12.5" x14ac:dyDescent="0.25">
      <c r="B56" s="22"/>
      <c r="C56" s="95"/>
      <c r="D56" s="23"/>
      <c r="E56" s="96">
        <f t="shared" si="0"/>
        <v>0</v>
      </c>
      <c r="F56" s="97">
        <f t="shared" si="1"/>
        <v>0</v>
      </c>
      <c r="G56" s="96">
        <f t="shared" si="2"/>
        <v>0</v>
      </c>
      <c r="H56" s="94">
        <f t="shared" si="3"/>
        <v>0</v>
      </c>
      <c r="I56" s="55"/>
      <c r="J56" s="56"/>
      <c r="K56" s="37"/>
    </row>
    <row r="57" spans="2:11" ht="12.5" x14ac:dyDescent="0.25">
      <c r="B57" s="22"/>
      <c r="C57" s="95"/>
      <c r="D57" s="23"/>
      <c r="E57" s="96">
        <f t="shared" si="0"/>
        <v>0</v>
      </c>
      <c r="F57" s="97">
        <f t="shared" si="1"/>
        <v>0</v>
      </c>
      <c r="G57" s="96">
        <f t="shared" si="2"/>
        <v>0</v>
      </c>
      <c r="H57" s="94">
        <f t="shared" si="3"/>
        <v>0</v>
      </c>
      <c r="I57" s="55"/>
      <c r="J57" s="56"/>
      <c r="K57" s="37"/>
    </row>
    <row r="58" spans="2:11" ht="12.5" x14ac:dyDescent="0.25">
      <c r="B58" s="22"/>
      <c r="C58" s="95"/>
      <c r="D58" s="23"/>
      <c r="E58" s="96">
        <f t="shared" si="0"/>
        <v>0</v>
      </c>
      <c r="F58" s="97">
        <f t="shared" si="1"/>
        <v>0</v>
      </c>
      <c r="G58" s="96">
        <f t="shared" si="2"/>
        <v>0</v>
      </c>
      <c r="H58" s="94">
        <f t="shared" si="3"/>
        <v>0</v>
      </c>
      <c r="I58" s="55"/>
      <c r="J58" s="56"/>
      <c r="K58" s="37"/>
    </row>
    <row r="59" spans="2:11" ht="12.5" x14ac:dyDescent="0.25">
      <c r="B59" s="22"/>
      <c r="C59" s="95"/>
      <c r="D59" s="23"/>
      <c r="E59" s="96">
        <f t="shared" si="0"/>
        <v>0</v>
      </c>
      <c r="F59" s="97">
        <f t="shared" si="1"/>
        <v>0</v>
      </c>
      <c r="G59" s="96">
        <f t="shared" si="2"/>
        <v>0</v>
      </c>
      <c r="H59" s="94">
        <f t="shared" si="3"/>
        <v>0</v>
      </c>
      <c r="I59" s="55"/>
      <c r="J59" s="56"/>
      <c r="K59" s="37"/>
    </row>
    <row r="60" spans="2:11" ht="12.5" x14ac:dyDescent="0.25">
      <c r="B60" s="22"/>
      <c r="C60" s="95"/>
      <c r="D60" s="23"/>
      <c r="E60" s="96">
        <f t="shared" si="0"/>
        <v>0</v>
      </c>
      <c r="F60" s="97">
        <f t="shared" si="1"/>
        <v>0</v>
      </c>
      <c r="G60" s="96">
        <f t="shared" si="2"/>
        <v>0</v>
      </c>
      <c r="H60" s="94">
        <f t="shared" si="3"/>
        <v>0</v>
      </c>
      <c r="I60" s="55"/>
      <c r="J60" s="56"/>
      <c r="K60" s="37"/>
    </row>
    <row r="61" spans="2:11" ht="12.5" x14ac:dyDescent="0.25">
      <c r="B61" s="22"/>
      <c r="C61" s="95"/>
      <c r="D61" s="23"/>
      <c r="E61" s="96">
        <f t="shared" si="0"/>
        <v>0</v>
      </c>
      <c r="F61" s="97">
        <f t="shared" si="1"/>
        <v>0</v>
      </c>
      <c r="G61" s="96">
        <f t="shared" si="2"/>
        <v>0</v>
      </c>
      <c r="H61" s="94">
        <f t="shared" si="3"/>
        <v>0</v>
      </c>
      <c r="I61" s="55"/>
      <c r="J61" s="56"/>
      <c r="K61" s="37"/>
    </row>
    <row r="62" spans="2:11" ht="12.5" x14ac:dyDescent="0.25">
      <c r="B62" s="22"/>
      <c r="C62" s="95"/>
      <c r="D62" s="23"/>
      <c r="E62" s="96">
        <f t="shared" si="0"/>
        <v>0</v>
      </c>
      <c r="F62" s="97">
        <f t="shared" si="1"/>
        <v>0</v>
      </c>
      <c r="G62" s="96">
        <f t="shared" si="2"/>
        <v>0</v>
      </c>
      <c r="H62" s="94">
        <f t="shared" si="3"/>
        <v>0</v>
      </c>
      <c r="I62" s="55"/>
      <c r="J62" s="56"/>
      <c r="K62" s="37"/>
    </row>
    <row r="63" spans="2:11" ht="12.5" x14ac:dyDescent="0.25">
      <c r="B63" s="22"/>
      <c r="C63" s="95"/>
      <c r="D63" s="23"/>
      <c r="E63" s="96">
        <f t="shared" si="0"/>
        <v>0</v>
      </c>
      <c r="F63" s="97">
        <f t="shared" si="1"/>
        <v>0</v>
      </c>
      <c r="G63" s="96">
        <f t="shared" si="2"/>
        <v>0</v>
      </c>
      <c r="H63" s="94">
        <f t="shared" si="3"/>
        <v>0</v>
      </c>
      <c r="I63" s="55"/>
      <c r="J63" s="56"/>
      <c r="K63" s="37"/>
    </row>
    <row r="64" spans="2:11" ht="12.5" x14ac:dyDescent="0.25">
      <c r="B64" s="22"/>
      <c r="C64" s="95"/>
      <c r="D64" s="23"/>
      <c r="E64" s="96">
        <f t="shared" si="0"/>
        <v>0</v>
      </c>
      <c r="F64" s="97">
        <f t="shared" si="1"/>
        <v>0</v>
      </c>
      <c r="G64" s="96">
        <f t="shared" si="2"/>
        <v>0</v>
      </c>
      <c r="H64" s="94">
        <f t="shared" si="3"/>
        <v>0</v>
      </c>
      <c r="I64" s="55"/>
      <c r="J64" s="56"/>
      <c r="K64" s="37"/>
    </row>
    <row r="65" spans="2:11" ht="12.5" x14ac:dyDescent="0.25">
      <c r="B65" s="22"/>
      <c r="C65" s="95"/>
      <c r="D65" s="23"/>
      <c r="E65" s="96">
        <f t="shared" si="0"/>
        <v>0</v>
      </c>
      <c r="F65" s="97">
        <f t="shared" si="1"/>
        <v>0</v>
      </c>
      <c r="G65" s="96">
        <f t="shared" si="2"/>
        <v>0</v>
      </c>
      <c r="H65" s="94">
        <f t="shared" si="3"/>
        <v>0</v>
      </c>
      <c r="I65" s="55"/>
      <c r="J65" s="56"/>
      <c r="K65" s="37"/>
    </row>
    <row r="66" spans="2:11" ht="12.5" x14ac:dyDescent="0.25">
      <c r="B66" s="22"/>
      <c r="C66" s="95"/>
      <c r="D66" s="23"/>
      <c r="E66" s="96">
        <f t="shared" si="0"/>
        <v>0</v>
      </c>
      <c r="F66" s="97">
        <f t="shared" si="1"/>
        <v>0</v>
      </c>
      <c r="G66" s="96">
        <f t="shared" si="2"/>
        <v>0</v>
      </c>
      <c r="H66" s="94">
        <f t="shared" si="3"/>
        <v>0</v>
      </c>
      <c r="I66" s="55"/>
      <c r="J66" s="56"/>
      <c r="K66" s="37"/>
    </row>
    <row r="67" spans="2:11" ht="12.5" x14ac:dyDescent="0.25">
      <c r="B67" s="22"/>
      <c r="C67" s="95"/>
      <c r="D67" s="23"/>
      <c r="E67" s="96">
        <f t="shared" si="0"/>
        <v>0</v>
      </c>
      <c r="F67" s="97">
        <f t="shared" si="1"/>
        <v>0</v>
      </c>
      <c r="G67" s="96">
        <f t="shared" si="2"/>
        <v>0</v>
      </c>
      <c r="H67" s="94">
        <f t="shared" si="3"/>
        <v>0</v>
      </c>
      <c r="I67" s="55"/>
      <c r="J67" s="56"/>
      <c r="K67" s="37"/>
    </row>
    <row r="68" spans="2:11" ht="12.5" x14ac:dyDescent="0.25">
      <c r="B68" s="22"/>
      <c r="C68" s="95"/>
      <c r="D68" s="23"/>
      <c r="E68" s="96">
        <f t="shared" si="0"/>
        <v>0</v>
      </c>
      <c r="F68" s="97">
        <f t="shared" si="1"/>
        <v>0</v>
      </c>
      <c r="G68" s="96">
        <f t="shared" si="2"/>
        <v>0</v>
      </c>
      <c r="H68" s="94">
        <f t="shared" si="3"/>
        <v>0</v>
      </c>
      <c r="I68" s="55"/>
      <c r="J68" s="56"/>
      <c r="K68" s="37"/>
    </row>
    <row r="69" spans="2:11" ht="12.5" x14ac:dyDescent="0.25">
      <c r="B69" s="22"/>
      <c r="C69" s="95"/>
      <c r="D69" s="23"/>
      <c r="E69" s="96">
        <f t="shared" si="0"/>
        <v>0</v>
      </c>
      <c r="F69" s="97">
        <f t="shared" si="1"/>
        <v>0</v>
      </c>
      <c r="G69" s="96">
        <f t="shared" si="2"/>
        <v>0</v>
      </c>
      <c r="H69" s="94">
        <f t="shared" si="3"/>
        <v>0</v>
      </c>
      <c r="I69" s="55"/>
      <c r="J69" s="56"/>
      <c r="K69" s="37"/>
    </row>
    <row r="70" spans="2:11" ht="12.5" x14ac:dyDescent="0.25">
      <c r="B70" s="22"/>
      <c r="C70" s="95"/>
      <c r="D70" s="23"/>
      <c r="E70" s="96">
        <f t="shared" si="0"/>
        <v>0</v>
      </c>
      <c r="F70" s="97">
        <f t="shared" si="1"/>
        <v>0</v>
      </c>
      <c r="G70" s="96">
        <f t="shared" si="2"/>
        <v>0</v>
      </c>
      <c r="H70" s="94">
        <f t="shared" si="3"/>
        <v>0</v>
      </c>
      <c r="I70" s="55"/>
      <c r="J70" s="56"/>
      <c r="K70" s="37"/>
    </row>
    <row r="71" spans="2:11" ht="12.5" x14ac:dyDescent="0.25">
      <c r="B71" s="22"/>
      <c r="C71" s="95"/>
      <c r="D71" s="23"/>
      <c r="E71" s="96">
        <f t="shared" si="0"/>
        <v>0</v>
      </c>
      <c r="F71" s="97">
        <f t="shared" si="1"/>
        <v>0</v>
      </c>
      <c r="G71" s="96">
        <f t="shared" si="2"/>
        <v>0</v>
      </c>
      <c r="H71" s="94">
        <f t="shared" si="3"/>
        <v>0</v>
      </c>
      <c r="I71" s="55"/>
      <c r="J71" s="56"/>
      <c r="K71" s="37"/>
    </row>
    <row r="72" spans="2:11" ht="12.5" x14ac:dyDescent="0.25">
      <c r="B72" s="22"/>
      <c r="C72" s="95"/>
      <c r="D72" s="23"/>
      <c r="E72" s="96">
        <f t="shared" si="0"/>
        <v>0</v>
      </c>
      <c r="F72" s="97">
        <f t="shared" si="1"/>
        <v>0</v>
      </c>
      <c r="G72" s="96">
        <f t="shared" si="2"/>
        <v>0</v>
      </c>
      <c r="H72" s="94">
        <f t="shared" si="3"/>
        <v>0</v>
      </c>
      <c r="I72" s="55"/>
      <c r="J72" s="56"/>
      <c r="K72" s="37"/>
    </row>
    <row r="73" spans="2:11" ht="12.5" x14ac:dyDescent="0.25">
      <c r="B73" s="22"/>
      <c r="C73" s="95"/>
      <c r="D73" s="23"/>
      <c r="E73" s="96">
        <f t="shared" ref="E73:E103" si="4">IF(
    OR(
        ISNUMBER(SEARCH("Capital Call: Total Amount", $D73)),
        ISNUMBER(SEARCH("Carry / Clawback", $D73)),
        ISNUMBER(SEARCH("Distribution: Permanent", $D73)),
        ISNUMBER(SEARCH("Distribution: Recallable", $D73)),
        ISNUMBER(SEARCH("Distribution: Return of Excess Capital Called", $D73)),
        ISNUMBER(SEARCH("Gross Up Management Fees", $D73)),
        ISNUMBER(SEARCH("Gross Up Partnership Expenses", $D73)),
        ISNUMBER(SEARCH("Gross Up Fund-level Subscription Facility Fees/Interest", $D73)),
        ISNUMBER(SEARCH("Gross Up Unrealized Carried Interest", $D73)),
        ISNUMBER(SEARCH("NAV", $D73))
    ),
    $C73,
    0
)</f>
        <v>0</v>
      </c>
      <c r="F73" s="97">
        <f t="shared" ref="F73:F103" si="5">IF(
    OR(
        ISNUMBER(SEARCH("Capital Call: Total Amount", $D73)),
        ISNUMBER(SEARCH("Distribution: Permanent", $D73)),
        ISNUMBER(SEARCH("Distribution: Recallable", $D73)),
        ISNUMBER(SEARCH("Distribution: Return of Excess Capital Called", $D73)),
        ISNUMBER(SEARCH("NAV", $D73))
    ),
    $C73,
    0
)</f>
        <v>0</v>
      </c>
      <c r="G73" s="96">
        <f t="shared" ref="G73:G103" si="6">IF(
    OR(
        ISNUMBER(SEARCH("Capital Call: Total Amount", $D73)),
        ISNUMBER(SEARCH("Fund-level Subscription Facility Drawdown: Total Amount", $D73)),
        ISNUMBER(SEARCH("Synthetic Distribution: Fund-level Subscription Facility Repayment", $D73)),
        ISNUMBER(SEARCH("Carry / Clawback", $D73)),
        ISNUMBER(SEARCH("Distribution: Permanent", $D73)),
        ISNUMBER(SEARCH("Distribution: Recallable", $D73)),
        ISNUMBER(SEARCH("Distribution: Return of Excess Capital Called", $D73)),
        ISNUMBER(SEARCH("Gross Up Management Fees", $D73)),
        ISNUMBER(SEARCH("Gross Up Partnership Expenses", $D73)),
        ISNUMBER(SEARCH("Gross Up Fund-level Subscription Facility Fees/Interest", $D73)),
        ISNUMBER(SEARCH("Gross Up Unrealized Carried Interest", $D73)),
        ISNUMBER(SEARCH("Gross up Outstanding Balance from Fund-level Subscription Facility", $D73)),
        ISNUMBER(SEARCH("NAV", $D73))
    ),
    $C73,
    0
)</f>
        <v>0</v>
      </c>
      <c r="H73" s="94">
        <f t="shared" ref="H73:H103" si="7">IF(
    OR(
        ISNUMBER(SEARCH("Capital Call: Total Amount", $D73)),
        ISNUMBER(SEARCH("Fund-level Subscription Facility Drawdown: Total Amount", $D73)),
        ISNUMBER(SEARCH("Synthetic Distribution: Fund-level Subscription Facility Repayment", $D73)),
        ISNUMBER(SEARCH("Distribution: Permanent", $D73)),
        ISNUMBER(SEARCH("Distribution: Recallable", $D73)),
        ISNUMBER(SEARCH("Distribution: Return of Excess Capital Called", $D73)),
        ISNUMBER(SEARCH("Gross Up Fund-level Subscription Facility Fees/Interest", $D73)),
        ISNUMBER(SEARCH("Gross up Outstanding Balance From Fund-level Subscription Facility", $D73)),
        ISNUMBER(SEARCH("NAV", $D73))
    ),
    $C73,
    0
)</f>
        <v>0</v>
      </c>
      <c r="I73" s="55"/>
      <c r="J73" s="56"/>
      <c r="K73" s="37"/>
    </row>
    <row r="74" spans="2:11" ht="12.5" x14ac:dyDescent="0.25">
      <c r="B74" s="22"/>
      <c r="C74" s="95"/>
      <c r="D74" s="23"/>
      <c r="E74" s="96">
        <f t="shared" si="4"/>
        <v>0</v>
      </c>
      <c r="F74" s="97">
        <f t="shared" si="5"/>
        <v>0</v>
      </c>
      <c r="G74" s="96">
        <f t="shared" si="6"/>
        <v>0</v>
      </c>
      <c r="H74" s="94">
        <f t="shared" si="7"/>
        <v>0</v>
      </c>
      <c r="I74" s="55"/>
      <c r="J74" s="56"/>
      <c r="K74" s="37"/>
    </row>
    <row r="75" spans="2:11" ht="12.5" x14ac:dyDescent="0.25">
      <c r="B75" s="22"/>
      <c r="C75" s="95"/>
      <c r="D75" s="23"/>
      <c r="E75" s="96">
        <f t="shared" si="4"/>
        <v>0</v>
      </c>
      <c r="F75" s="97">
        <f t="shared" si="5"/>
        <v>0</v>
      </c>
      <c r="G75" s="96">
        <f t="shared" si="6"/>
        <v>0</v>
      </c>
      <c r="H75" s="94">
        <f t="shared" si="7"/>
        <v>0</v>
      </c>
      <c r="I75" s="55"/>
      <c r="J75" s="56"/>
      <c r="K75" s="37"/>
    </row>
    <row r="76" spans="2:11" ht="12.5" x14ac:dyDescent="0.25">
      <c r="B76" s="22"/>
      <c r="C76" s="95"/>
      <c r="D76" s="23"/>
      <c r="E76" s="96">
        <f t="shared" si="4"/>
        <v>0</v>
      </c>
      <c r="F76" s="97">
        <f t="shared" si="5"/>
        <v>0</v>
      </c>
      <c r="G76" s="96">
        <f t="shared" si="6"/>
        <v>0</v>
      </c>
      <c r="H76" s="94">
        <f t="shared" si="7"/>
        <v>0</v>
      </c>
      <c r="I76" s="55"/>
      <c r="J76" s="56"/>
      <c r="K76" s="37"/>
    </row>
    <row r="77" spans="2:11" ht="12.5" x14ac:dyDescent="0.25">
      <c r="B77" s="22"/>
      <c r="C77" s="95"/>
      <c r="D77" s="23"/>
      <c r="E77" s="96">
        <f t="shared" si="4"/>
        <v>0</v>
      </c>
      <c r="F77" s="97">
        <f t="shared" si="5"/>
        <v>0</v>
      </c>
      <c r="G77" s="96">
        <f t="shared" si="6"/>
        <v>0</v>
      </c>
      <c r="H77" s="94">
        <f t="shared" si="7"/>
        <v>0</v>
      </c>
      <c r="I77" s="55"/>
      <c r="J77" s="56"/>
      <c r="K77" s="37"/>
    </row>
    <row r="78" spans="2:11" ht="12.5" x14ac:dyDescent="0.25">
      <c r="B78" s="22"/>
      <c r="C78" s="95"/>
      <c r="D78" s="23"/>
      <c r="E78" s="96">
        <f t="shared" si="4"/>
        <v>0</v>
      </c>
      <c r="F78" s="97">
        <f t="shared" si="5"/>
        <v>0</v>
      </c>
      <c r="G78" s="96">
        <f t="shared" si="6"/>
        <v>0</v>
      </c>
      <c r="H78" s="94">
        <f t="shared" si="7"/>
        <v>0</v>
      </c>
      <c r="I78" s="55"/>
      <c r="J78" s="56"/>
      <c r="K78" s="37"/>
    </row>
    <row r="79" spans="2:11" ht="12.5" x14ac:dyDescent="0.25">
      <c r="B79" s="22"/>
      <c r="C79" s="95"/>
      <c r="D79" s="23"/>
      <c r="E79" s="96">
        <f t="shared" si="4"/>
        <v>0</v>
      </c>
      <c r="F79" s="97">
        <f t="shared" si="5"/>
        <v>0</v>
      </c>
      <c r="G79" s="96">
        <f t="shared" si="6"/>
        <v>0</v>
      </c>
      <c r="H79" s="94">
        <f t="shared" si="7"/>
        <v>0</v>
      </c>
      <c r="I79" s="55"/>
      <c r="J79" s="56"/>
      <c r="K79" s="37"/>
    </row>
    <row r="80" spans="2:11" ht="12.5" x14ac:dyDescent="0.25">
      <c r="B80" s="22"/>
      <c r="C80" s="95"/>
      <c r="D80" s="23"/>
      <c r="E80" s="96">
        <f t="shared" si="4"/>
        <v>0</v>
      </c>
      <c r="F80" s="97">
        <f t="shared" si="5"/>
        <v>0</v>
      </c>
      <c r="G80" s="96">
        <f t="shared" si="6"/>
        <v>0</v>
      </c>
      <c r="H80" s="94">
        <f t="shared" si="7"/>
        <v>0</v>
      </c>
      <c r="I80" s="55"/>
      <c r="J80" s="56"/>
      <c r="K80" s="37"/>
    </row>
    <row r="81" spans="2:11" ht="12.5" x14ac:dyDescent="0.25">
      <c r="B81" s="22"/>
      <c r="C81" s="95"/>
      <c r="D81" s="23"/>
      <c r="E81" s="96">
        <f t="shared" si="4"/>
        <v>0</v>
      </c>
      <c r="F81" s="97">
        <f t="shared" si="5"/>
        <v>0</v>
      </c>
      <c r="G81" s="96">
        <f t="shared" si="6"/>
        <v>0</v>
      </c>
      <c r="H81" s="94">
        <f t="shared" si="7"/>
        <v>0</v>
      </c>
      <c r="I81" s="55"/>
      <c r="J81" s="56"/>
      <c r="K81" s="37"/>
    </row>
    <row r="82" spans="2:11" ht="12.5" x14ac:dyDescent="0.25">
      <c r="B82" s="22"/>
      <c r="C82" s="95"/>
      <c r="D82" s="23"/>
      <c r="E82" s="96">
        <f t="shared" si="4"/>
        <v>0</v>
      </c>
      <c r="F82" s="97">
        <f t="shared" si="5"/>
        <v>0</v>
      </c>
      <c r="G82" s="96">
        <f t="shared" si="6"/>
        <v>0</v>
      </c>
      <c r="H82" s="94">
        <f t="shared" si="7"/>
        <v>0</v>
      </c>
      <c r="I82" s="55"/>
      <c r="J82" s="56"/>
      <c r="K82" s="37"/>
    </row>
    <row r="83" spans="2:11" ht="12.5" x14ac:dyDescent="0.25">
      <c r="B83" s="22"/>
      <c r="C83" s="95"/>
      <c r="D83" s="23"/>
      <c r="E83" s="96">
        <f t="shared" si="4"/>
        <v>0</v>
      </c>
      <c r="F83" s="97">
        <f t="shared" si="5"/>
        <v>0</v>
      </c>
      <c r="G83" s="96">
        <f t="shared" si="6"/>
        <v>0</v>
      </c>
      <c r="H83" s="94">
        <f t="shared" si="7"/>
        <v>0</v>
      </c>
      <c r="I83" s="55"/>
      <c r="J83" s="56"/>
      <c r="K83" s="37"/>
    </row>
    <row r="84" spans="2:11" ht="12.5" x14ac:dyDescent="0.25">
      <c r="B84" s="22"/>
      <c r="C84" s="95"/>
      <c r="D84" s="23"/>
      <c r="E84" s="96">
        <f t="shared" si="4"/>
        <v>0</v>
      </c>
      <c r="F84" s="97">
        <f t="shared" si="5"/>
        <v>0</v>
      </c>
      <c r="G84" s="96">
        <f t="shared" si="6"/>
        <v>0</v>
      </c>
      <c r="H84" s="94">
        <f t="shared" si="7"/>
        <v>0</v>
      </c>
      <c r="I84" s="55"/>
      <c r="J84" s="56"/>
      <c r="K84" s="37"/>
    </row>
    <row r="85" spans="2:11" ht="12.5" x14ac:dyDescent="0.25">
      <c r="B85" s="22"/>
      <c r="C85" s="95"/>
      <c r="D85" s="23"/>
      <c r="E85" s="96">
        <f t="shared" si="4"/>
        <v>0</v>
      </c>
      <c r="F85" s="97">
        <f t="shared" si="5"/>
        <v>0</v>
      </c>
      <c r="G85" s="96">
        <f t="shared" si="6"/>
        <v>0</v>
      </c>
      <c r="H85" s="94">
        <f t="shared" si="7"/>
        <v>0</v>
      </c>
      <c r="I85" s="55"/>
      <c r="J85" s="56"/>
      <c r="K85" s="37"/>
    </row>
    <row r="86" spans="2:11" ht="12.5" x14ac:dyDescent="0.25">
      <c r="B86" s="22"/>
      <c r="C86" s="95"/>
      <c r="D86" s="23"/>
      <c r="E86" s="96">
        <f t="shared" si="4"/>
        <v>0</v>
      </c>
      <c r="F86" s="97">
        <f t="shared" si="5"/>
        <v>0</v>
      </c>
      <c r="G86" s="96">
        <f t="shared" si="6"/>
        <v>0</v>
      </c>
      <c r="H86" s="94">
        <f t="shared" si="7"/>
        <v>0</v>
      </c>
      <c r="I86" s="55"/>
      <c r="J86" s="56"/>
      <c r="K86" s="37"/>
    </row>
    <row r="87" spans="2:11" ht="12.5" x14ac:dyDescent="0.25">
      <c r="B87" s="22"/>
      <c r="C87" s="95"/>
      <c r="D87" s="23"/>
      <c r="E87" s="96">
        <f t="shared" si="4"/>
        <v>0</v>
      </c>
      <c r="F87" s="97">
        <f t="shared" si="5"/>
        <v>0</v>
      </c>
      <c r="G87" s="96">
        <f t="shared" si="6"/>
        <v>0</v>
      </c>
      <c r="H87" s="94">
        <f t="shared" si="7"/>
        <v>0</v>
      </c>
      <c r="I87" s="55"/>
      <c r="J87" s="56"/>
      <c r="K87" s="37"/>
    </row>
    <row r="88" spans="2:11" ht="12.5" x14ac:dyDescent="0.25">
      <c r="B88" s="22"/>
      <c r="C88" s="95"/>
      <c r="D88" s="23"/>
      <c r="E88" s="96">
        <f t="shared" si="4"/>
        <v>0</v>
      </c>
      <c r="F88" s="97">
        <f t="shared" si="5"/>
        <v>0</v>
      </c>
      <c r="G88" s="96">
        <f t="shared" si="6"/>
        <v>0</v>
      </c>
      <c r="H88" s="94">
        <f t="shared" si="7"/>
        <v>0</v>
      </c>
      <c r="I88" s="55"/>
      <c r="J88" s="56"/>
      <c r="K88" s="37"/>
    </row>
    <row r="89" spans="2:11" ht="12.5" x14ac:dyDescent="0.25">
      <c r="B89" s="22"/>
      <c r="C89" s="95"/>
      <c r="D89" s="23"/>
      <c r="E89" s="96">
        <f t="shared" si="4"/>
        <v>0</v>
      </c>
      <c r="F89" s="97">
        <f t="shared" si="5"/>
        <v>0</v>
      </c>
      <c r="G89" s="96">
        <f t="shared" si="6"/>
        <v>0</v>
      </c>
      <c r="H89" s="94">
        <f t="shared" si="7"/>
        <v>0</v>
      </c>
      <c r="I89" s="55"/>
      <c r="J89" s="56"/>
      <c r="K89" s="37"/>
    </row>
    <row r="90" spans="2:11" ht="12.5" x14ac:dyDescent="0.25">
      <c r="B90" s="22"/>
      <c r="C90" s="95"/>
      <c r="D90" s="23"/>
      <c r="E90" s="96">
        <f t="shared" si="4"/>
        <v>0</v>
      </c>
      <c r="F90" s="97">
        <f t="shared" si="5"/>
        <v>0</v>
      </c>
      <c r="G90" s="96">
        <f t="shared" si="6"/>
        <v>0</v>
      </c>
      <c r="H90" s="94">
        <f t="shared" si="7"/>
        <v>0</v>
      </c>
      <c r="I90" s="55"/>
      <c r="J90" s="56"/>
      <c r="K90" s="37"/>
    </row>
    <row r="91" spans="2:11" ht="12.5" x14ac:dyDescent="0.25">
      <c r="B91" s="22"/>
      <c r="C91" s="95"/>
      <c r="D91" s="23"/>
      <c r="E91" s="96">
        <f t="shared" si="4"/>
        <v>0</v>
      </c>
      <c r="F91" s="97">
        <f t="shared" si="5"/>
        <v>0</v>
      </c>
      <c r="G91" s="96">
        <f t="shared" si="6"/>
        <v>0</v>
      </c>
      <c r="H91" s="94">
        <f t="shared" si="7"/>
        <v>0</v>
      </c>
      <c r="I91" s="55"/>
      <c r="J91" s="56"/>
      <c r="K91" s="37"/>
    </row>
    <row r="92" spans="2:11" ht="12.5" x14ac:dyDescent="0.25">
      <c r="B92" s="22"/>
      <c r="C92" s="95"/>
      <c r="D92" s="23"/>
      <c r="E92" s="96">
        <f t="shared" si="4"/>
        <v>0</v>
      </c>
      <c r="F92" s="97">
        <f t="shared" si="5"/>
        <v>0</v>
      </c>
      <c r="G92" s="96">
        <f t="shared" si="6"/>
        <v>0</v>
      </c>
      <c r="H92" s="94">
        <f t="shared" si="7"/>
        <v>0</v>
      </c>
      <c r="I92" s="55"/>
      <c r="J92" s="56"/>
      <c r="K92" s="37"/>
    </row>
    <row r="93" spans="2:11" ht="12.5" x14ac:dyDescent="0.25">
      <c r="B93" s="22"/>
      <c r="C93" s="95"/>
      <c r="D93" s="23"/>
      <c r="E93" s="96">
        <f t="shared" si="4"/>
        <v>0</v>
      </c>
      <c r="F93" s="97">
        <f t="shared" si="5"/>
        <v>0</v>
      </c>
      <c r="G93" s="96">
        <f t="shared" si="6"/>
        <v>0</v>
      </c>
      <c r="H93" s="94">
        <f t="shared" si="7"/>
        <v>0</v>
      </c>
      <c r="I93" s="55"/>
      <c r="J93" s="56"/>
      <c r="K93" s="37"/>
    </row>
    <row r="94" spans="2:11" ht="12.5" x14ac:dyDescent="0.25">
      <c r="B94" s="22"/>
      <c r="C94" s="95"/>
      <c r="D94" s="23"/>
      <c r="E94" s="96">
        <f t="shared" si="4"/>
        <v>0</v>
      </c>
      <c r="F94" s="97">
        <f t="shared" si="5"/>
        <v>0</v>
      </c>
      <c r="G94" s="96">
        <f t="shared" si="6"/>
        <v>0</v>
      </c>
      <c r="H94" s="94">
        <f t="shared" si="7"/>
        <v>0</v>
      </c>
      <c r="I94" s="55"/>
      <c r="J94" s="56"/>
      <c r="K94" s="37"/>
    </row>
    <row r="95" spans="2:11" ht="12.5" x14ac:dyDescent="0.25">
      <c r="B95" s="22"/>
      <c r="C95" s="95"/>
      <c r="D95" s="23"/>
      <c r="E95" s="96">
        <f t="shared" si="4"/>
        <v>0</v>
      </c>
      <c r="F95" s="97">
        <f t="shared" si="5"/>
        <v>0</v>
      </c>
      <c r="G95" s="96">
        <f t="shared" si="6"/>
        <v>0</v>
      </c>
      <c r="H95" s="94">
        <f t="shared" si="7"/>
        <v>0</v>
      </c>
      <c r="I95" s="55"/>
      <c r="J95" s="56"/>
      <c r="K95" s="37"/>
    </row>
    <row r="96" spans="2:11" ht="12.5" x14ac:dyDescent="0.25">
      <c r="B96" s="22"/>
      <c r="C96" s="95"/>
      <c r="D96" s="23"/>
      <c r="E96" s="96">
        <f t="shared" si="4"/>
        <v>0</v>
      </c>
      <c r="F96" s="97">
        <f t="shared" si="5"/>
        <v>0</v>
      </c>
      <c r="G96" s="96">
        <f t="shared" si="6"/>
        <v>0</v>
      </c>
      <c r="H96" s="94">
        <f t="shared" si="7"/>
        <v>0</v>
      </c>
      <c r="I96" s="55"/>
      <c r="J96" s="56"/>
      <c r="K96" s="37"/>
    </row>
    <row r="97" spans="2:11" ht="12.5" x14ac:dyDescent="0.25">
      <c r="B97" s="22"/>
      <c r="C97" s="95"/>
      <c r="D97" s="23"/>
      <c r="E97" s="96">
        <f t="shared" si="4"/>
        <v>0</v>
      </c>
      <c r="F97" s="97">
        <f t="shared" si="5"/>
        <v>0</v>
      </c>
      <c r="G97" s="96">
        <f t="shared" si="6"/>
        <v>0</v>
      </c>
      <c r="H97" s="94">
        <f t="shared" si="7"/>
        <v>0</v>
      </c>
      <c r="I97" s="55"/>
      <c r="J97" s="56"/>
      <c r="K97" s="37"/>
    </row>
    <row r="98" spans="2:11" ht="12.5" x14ac:dyDescent="0.25">
      <c r="B98" s="22"/>
      <c r="C98" s="95"/>
      <c r="D98" s="23"/>
      <c r="E98" s="96">
        <f t="shared" si="4"/>
        <v>0</v>
      </c>
      <c r="F98" s="97">
        <f t="shared" si="5"/>
        <v>0</v>
      </c>
      <c r="G98" s="96">
        <f t="shared" si="6"/>
        <v>0</v>
      </c>
      <c r="H98" s="94">
        <f t="shared" si="7"/>
        <v>0</v>
      </c>
      <c r="I98" s="55"/>
      <c r="J98" s="56"/>
      <c r="K98" s="37"/>
    </row>
    <row r="99" spans="2:11" ht="12.5" x14ac:dyDescent="0.25">
      <c r="B99" s="22"/>
      <c r="C99" s="95"/>
      <c r="D99" s="23"/>
      <c r="E99" s="96">
        <f t="shared" si="4"/>
        <v>0</v>
      </c>
      <c r="F99" s="97">
        <f t="shared" si="5"/>
        <v>0</v>
      </c>
      <c r="G99" s="96">
        <f t="shared" si="6"/>
        <v>0</v>
      </c>
      <c r="H99" s="94">
        <f t="shared" si="7"/>
        <v>0</v>
      </c>
      <c r="I99" s="55"/>
      <c r="J99" s="56"/>
      <c r="K99" s="37"/>
    </row>
    <row r="100" spans="2:11" ht="12.5" x14ac:dyDescent="0.25">
      <c r="B100" s="22"/>
      <c r="C100" s="95"/>
      <c r="D100" s="23"/>
      <c r="E100" s="96">
        <f t="shared" si="4"/>
        <v>0</v>
      </c>
      <c r="F100" s="97">
        <f t="shared" si="5"/>
        <v>0</v>
      </c>
      <c r="G100" s="96">
        <f t="shared" si="6"/>
        <v>0</v>
      </c>
      <c r="H100" s="94">
        <f t="shared" si="7"/>
        <v>0</v>
      </c>
      <c r="I100" s="55"/>
      <c r="J100" s="56"/>
      <c r="K100" s="37"/>
    </row>
    <row r="101" spans="2:11" ht="12.5" x14ac:dyDescent="0.25">
      <c r="B101" s="22"/>
      <c r="C101" s="95"/>
      <c r="D101" s="23"/>
      <c r="E101" s="96">
        <f t="shared" si="4"/>
        <v>0</v>
      </c>
      <c r="F101" s="97">
        <f t="shared" si="5"/>
        <v>0</v>
      </c>
      <c r="G101" s="96">
        <f t="shared" si="6"/>
        <v>0</v>
      </c>
      <c r="H101" s="94">
        <f t="shared" si="7"/>
        <v>0</v>
      </c>
      <c r="I101" s="55"/>
      <c r="J101" s="56"/>
      <c r="K101" s="37"/>
    </row>
    <row r="102" spans="2:11" ht="12.5" x14ac:dyDescent="0.25">
      <c r="B102" s="22"/>
      <c r="C102" s="95"/>
      <c r="D102" s="23"/>
      <c r="E102" s="96">
        <f t="shared" si="4"/>
        <v>0</v>
      </c>
      <c r="F102" s="97">
        <f t="shared" si="5"/>
        <v>0</v>
      </c>
      <c r="G102" s="96">
        <f t="shared" si="6"/>
        <v>0</v>
      </c>
      <c r="H102" s="94">
        <f t="shared" si="7"/>
        <v>0</v>
      </c>
      <c r="I102" s="55"/>
      <c r="J102" s="56"/>
      <c r="K102" s="37"/>
    </row>
    <row r="103" spans="2:11" ht="12.5" x14ac:dyDescent="0.25">
      <c r="B103" s="22"/>
      <c r="C103" s="95"/>
      <c r="D103" s="23"/>
      <c r="E103" s="96">
        <f t="shared" si="4"/>
        <v>0</v>
      </c>
      <c r="F103" s="97">
        <f t="shared" si="5"/>
        <v>0</v>
      </c>
      <c r="G103" s="96">
        <f t="shared" si="6"/>
        <v>0</v>
      </c>
      <c r="H103" s="94">
        <f t="shared" si="7"/>
        <v>0</v>
      </c>
      <c r="I103" s="55"/>
      <c r="J103" s="56"/>
      <c r="K103" s="37"/>
    </row>
    <row r="104" spans="2:11" ht="12.5" x14ac:dyDescent="0.25">
      <c r="I104" s="57"/>
    </row>
    <row r="105" spans="2:11" ht="13.5" thickBot="1" x14ac:dyDescent="0.35">
      <c r="B105" s="5" t="s">
        <v>54</v>
      </c>
    </row>
    <row r="106" spans="2:11" ht="93" customHeight="1" thickBot="1" x14ac:dyDescent="0.3">
      <c r="B106" s="177"/>
      <c r="C106" s="178"/>
      <c r="D106" s="178"/>
      <c r="E106" s="178"/>
      <c r="F106" s="178"/>
      <c r="G106" s="178"/>
      <c r="H106" s="179"/>
    </row>
    <row r="107" spans="2:11" ht="12.5" x14ac:dyDescent="0.25">
      <c r="B107" s="49"/>
    </row>
    <row r="108" spans="2:11" ht="12.5" x14ac:dyDescent="0.25">
      <c r="B108" s="49"/>
    </row>
    <row r="109" spans="2:11" ht="12.5" x14ac:dyDescent="0.25">
      <c r="B109" s="125" t="s">
        <v>104</v>
      </c>
    </row>
    <row r="110" spans="2:11" ht="12.5" x14ac:dyDescent="0.25">
      <c r="B110" s="49"/>
    </row>
    <row r="111" spans="2:11" ht="15" customHeight="1" x14ac:dyDescent="0.25">
      <c r="B111" s="49"/>
    </row>
    <row r="112" spans="2:11" ht="15" customHeight="1" x14ac:dyDescent="0.25">
      <c r="B112" s="49"/>
    </row>
    <row r="113" spans="2:7" ht="15" customHeight="1" x14ac:dyDescent="0.25">
      <c r="B113" s="176"/>
      <c r="C113" s="176"/>
      <c r="D113" s="176"/>
      <c r="E113" s="176"/>
      <c r="F113" s="176"/>
      <c r="G113" s="50"/>
    </row>
    <row r="114" spans="2:7" ht="15" customHeight="1" x14ac:dyDescent="0.25">
      <c r="B114" s="176"/>
      <c r="C114" s="176"/>
      <c r="D114" s="176"/>
      <c r="E114" s="176"/>
      <c r="F114" s="176"/>
      <c r="G114" s="50"/>
    </row>
    <row r="117" spans="2:7" ht="15" customHeight="1" x14ac:dyDescent="0.25">
      <c r="B117" s="51"/>
    </row>
  </sheetData>
  <mergeCells count="17">
    <mergeCell ref="R5:V5"/>
    <mergeCell ref="B6:C6"/>
    <mergeCell ref="D6:D7"/>
    <mergeCell ref="E6:H6"/>
    <mergeCell ref="L7:L8"/>
    <mergeCell ref="M7:N7"/>
    <mergeCell ref="O7:P7"/>
    <mergeCell ref="R6:R7"/>
    <mergeCell ref="S6:T6"/>
    <mergeCell ref="U6:V6"/>
    <mergeCell ref="B113:F113"/>
    <mergeCell ref="B106:H106"/>
    <mergeCell ref="B114:F114"/>
    <mergeCell ref="E5:H5"/>
    <mergeCell ref="L6:P6"/>
    <mergeCell ref="L13:O13"/>
    <mergeCell ref="L19:O19"/>
  </mergeCells>
  <pageMargins left="0.7" right="0.7" top="0.75" bottom="0.75" header="0.3" footer="0.3"/>
  <pageSetup scale="26" fitToHeight="0" orientation="landscape" r:id="rId1"/>
  <headerFooter>
    <oddHeader>&amp;L&amp;G&amp;C&amp;"Arial,Regular"Gross Up Methodology Template - Sample</oddHeader>
  </headerFooter>
  <rowBreaks count="1" manualBreakCount="1">
    <brk id="104" min="1" max="1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7F60E23-498E-450E-B6B7-97CEC7F9DA1E}">
          <x14:formula1>
            <xm:f>'Transaction Type Mapping'!$L$3:$L$15</xm:f>
          </x14:formula1>
          <xm:sqref>D8:D103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4A75-6AD1-4B65-AA2B-4995264D330F}">
  <sheetPr>
    <tabColor theme="3" tint="0.749992370372631"/>
  </sheetPr>
  <dimension ref="A1:U17"/>
  <sheetViews>
    <sheetView showGridLines="0" zoomScale="80" zoomScaleNormal="80" zoomScalePageLayoutView="70" workbookViewId="0"/>
  </sheetViews>
  <sheetFormatPr defaultColWidth="24.1796875" defaultRowHeight="15.5" x14ac:dyDescent="0.35"/>
  <cols>
    <col min="1" max="1" width="23.54296875" style="84" customWidth="1"/>
    <col min="2" max="2" width="20.81640625" style="85" customWidth="1"/>
    <col min="3" max="3" width="89.453125" style="84" customWidth="1"/>
    <col min="4" max="7" width="30.7265625" style="84" customWidth="1"/>
    <col min="8" max="8" width="39.26953125" style="63" customWidth="1"/>
    <col min="9" max="9" width="25.6328125" style="64" customWidth="1"/>
    <col min="10" max="10" width="24.1796875" style="64" customWidth="1"/>
    <col min="11" max="16384" width="24.1796875" style="64"/>
  </cols>
  <sheetData>
    <row r="1" spans="1:21" ht="20" x14ac:dyDescent="0.35">
      <c r="A1" s="99" t="s">
        <v>55</v>
      </c>
      <c r="B1" s="61"/>
      <c r="C1" s="62"/>
      <c r="D1" s="62"/>
      <c r="E1" s="62"/>
      <c r="F1" s="62"/>
      <c r="G1" s="120"/>
    </row>
    <row r="2" spans="1:21" ht="15.5" customHeight="1" x14ac:dyDescent="0.35">
      <c r="A2" s="171" t="s">
        <v>74</v>
      </c>
      <c r="B2" s="172">
        <v>45473</v>
      </c>
      <c r="C2" s="66"/>
      <c r="D2" s="67"/>
      <c r="E2" s="67"/>
      <c r="F2" s="67"/>
      <c r="G2" s="120"/>
    </row>
    <row r="3" spans="1:21" ht="15.5" customHeight="1" x14ac:dyDescent="0.35">
      <c r="A3" s="171" t="s">
        <v>75</v>
      </c>
      <c r="B3" s="173" t="s">
        <v>76</v>
      </c>
      <c r="C3" s="66"/>
      <c r="D3" s="67"/>
      <c r="E3" s="67"/>
      <c r="F3" s="67"/>
      <c r="G3" s="120"/>
    </row>
    <row r="4" spans="1:21" ht="15.5" customHeight="1" x14ac:dyDescent="0.35">
      <c r="A4" s="171" t="s">
        <v>77</v>
      </c>
      <c r="B4" s="174"/>
      <c r="C4" s="66"/>
      <c r="D4" s="67"/>
      <c r="E4" s="67"/>
      <c r="F4" s="67"/>
      <c r="G4" s="120"/>
    </row>
    <row r="5" spans="1:21" x14ac:dyDescent="0.35">
      <c r="A5" s="68"/>
      <c r="B5" s="65"/>
      <c r="C5" s="66"/>
      <c r="D5" s="67"/>
      <c r="E5" s="67"/>
      <c r="F5" s="67"/>
      <c r="G5" s="120"/>
    </row>
    <row r="6" spans="1:21" ht="16" thickBot="1" x14ac:dyDescent="0.4">
      <c r="A6" s="68" t="s">
        <v>56</v>
      </c>
      <c r="B6" s="65"/>
      <c r="C6" s="66"/>
      <c r="D6" s="67"/>
      <c r="E6" s="67"/>
      <c r="F6" s="67"/>
      <c r="G6" s="120"/>
    </row>
    <row r="7" spans="1:21" ht="15" customHeight="1" thickBot="1" x14ac:dyDescent="0.35">
      <c r="A7" s="207" t="s">
        <v>3</v>
      </c>
      <c r="B7" s="208"/>
      <c r="C7" s="193" t="s">
        <v>4</v>
      </c>
      <c r="D7" s="207" t="s">
        <v>5</v>
      </c>
      <c r="E7" s="209"/>
      <c r="F7" s="209"/>
      <c r="G7" s="210"/>
      <c r="H7" s="69"/>
      <c r="I7" s="69"/>
      <c r="J7" s="69"/>
      <c r="K7" s="69"/>
      <c r="L7" s="69"/>
      <c r="M7" s="69"/>
    </row>
    <row r="8" spans="1:21" ht="39.5" thickBot="1" x14ac:dyDescent="0.35">
      <c r="A8" s="70" t="s">
        <v>10</v>
      </c>
      <c r="B8" s="132" t="s">
        <v>11</v>
      </c>
      <c r="C8" s="194"/>
      <c r="D8" s="132" t="s">
        <v>12</v>
      </c>
      <c r="E8" s="132" t="s">
        <v>13</v>
      </c>
      <c r="F8" s="132" t="s">
        <v>12</v>
      </c>
      <c r="G8" s="71" t="s">
        <v>15</v>
      </c>
      <c r="H8" s="121" t="s">
        <v>16</v>
      </c>
      <c r="I8" s="122" t="s">
        <v>17</v>
      </c>
      <c r="J8" s="69"/>
      <c r="K8" s="69"/>
      <c r="L8" s="69"/>
      <c r="M8" s="69"/>
    </row>
    <row r="9" spans="1:21" ht="14.5" thickTop="1" x14ac:dyDescent="0.3">
      <c r="A9" s="77">
        <v>44757</v>
      </c>
      <c r="B9" s="100">
        <v>-16000</v>
      </c>
      <c r="C9" s="78" t="s">
        <v>21</v>
      </c>
      <c r="D9" s="102">
        <v>0</v>
      </c>
      <c r="E9" s="102">
        <v>0</v>
      </c>
      <c r="F9" s="102">
        <v>-16000</v>
      </c>
      <c r="G9" s="103">
        <v>-16000</v>
      </c>
      <c r="H9" s="123" t="s">
        <v>57</v>
      </c>
      <c r="I9" s="127">
        <v>16000</v>
      </c>
      <c r="J9" s="72"/>
      <c r="K9" s="72"/>
      <c r="L9" s="72"/>
      <c r="M9" s="72"/>
    </row>
    <row r="10" spans="1:21" ht="91" x14ac:dyDescent="0.35">
      <c r="A10" s="75">
        <v>44926</v>
      </c>
      <c r="B10" s="101">
        <v>100</v>
      </c>
      <c r="C10" s="76" t="s">
        <v>30</v>
      </c>
      <c r="D10" s="94">
        <v>100</v>
      </c>
      <c r="E10" s="94">
        <v>0</v>
      </c>
      <c r="F10" s="94">
        <v>100</v>
      </c>
      <c r="G10" s="104">
        <v>100</v>
      </c>
      <c r="H10" s="123" t="s">
        <v>103</v>
      </c>
      <c r="I10" s="127">
        <v>16000</v>
      </c>
      <c r="J10" s="73"/>
      <c r="K10" s="73"/>
      <c r="L10" s="73"/>
      <c r="M10" s="73"/>
      <c r="N10" s="74"/>
      <c r="O10" s="74"/>
      <c r="P10" s="74"/>
      <c r="Q10" s="74"/>
      <c r="R10" s="74"/>
      <c r="S10" s="74"/>
      <c r="T10" s="74"/>
      <c r="U10" s="74"/>
    </row>
    <row r="11" spans="1:21" ht="26" x14ac:dyDescent="0.3">
      <c r="A11" s="75">
        <v>45017</v>
      </c>
      <c r="B11" s="101">
        <v>-16000</v>
      </c>
      <c r="C11" s="76" t="s">
        <v>28</v>
      </c>
      <c r="D11" s="94">
        <v>-16000</v>
      </c>
      <c r="E11" s="94">
        <v>-16000</v>
      </c>
      <c r="F11" s="94">
        <v>-16000</v>
      </c>
      <c r="G11" s="104">
        <v>-16000</v>
      </c>
      <c r="H11" s="123" t="s">
        <v>32</v>
      </c>
      <c r="I11" s="128">
        <v>16000</v>
      </c>
      <c r="J11" s="72"/>
      <c r="K11" s="72"/>
      <c r="L11" s="72"/>
      <c r="M11" s="72"/>
    </row>
    <row r="12" spans="1:21" ht="26" x14ac:dyDescent="0.3">
      <c r="A12" s="77">
        <v>45019</v>
      </c>
      <c r="B12" s="100">
        <v>16000</v>
      </c>
      <c r="C12" s="78" t="s">
        <v>36</v>
      </c>
      <c r="D12" s="102">
        <v>0</v>
      </c>
      <c r="E12" s="102">
        <v>0</v>
      </c>
      <c r="F12" s="102">
        <v>16000</v>
      </c>
      <c r="G12" s="103">
        <v>16000</v>
      </c>
      <c r="H12" s="123" t="s">
        <v>37</v>
      </c>
      <c r="I12" s="127">
        <v>0</v>
      </c>
      <c r="J12" s="72"/>
      <c r="K12" s="72"/>
      <c r="L12" s="72"/>
      <c r="M12" s="72"/>
    </row>
    <row r="13" spans="1:21" ht="14.5" customHeight="1" thickBot="1" x14ac:dyDescent="0.35">
      <c r="A13" s="105">
        <v>45473</v>
      </c>
      <c r="B13" s="106" t="s">
        <v>58</v>
      </c>
      <c r="C13" s="107" t="s">
        <v>53</v>
      </c>
      <c r="D13" s="106" t="s">
        <v>58</v>
      </c>
      <c r="E13" s="106" t="s">
        <v>58</v>
      </c>
      <c r="F13" s="106" t="s">
        <v>58</v>
      </c>
      <c r="G13" s="106" t="s">
        <v>58</v>
      </c>
      <c r="H13" s="79"/>
      <c r="I13" s="80"/>
      <c r="J13" s="69"/>
      <c r="K13" s="69"/>
      <c r="L13" s="69"/>
      <c r="M13" s="69"/>
    </row>
    <row r="14" spans="1:21" ht="14" x14ac:dyDescent="0.3">
      <c r="A14" s="81"/>
      <c r="B14" s="82"/>
      <c r="C14" s="83"/>
      <c r="D14" s="82"/>
      <c r="E14" s="82"/>
      <c r="F14" s="82"/>
      <c r="G14" s="82"/>
      <c r="H14" s="69"/>
      <c r="I14" s="69"/>
      <c r="J14" s="69"/>
      <c r="K14" s="69"/>
      <c r="L14" s="69"/>
      <c r="M14" s="69"/>
    </row>
    <row r="15" spans="1:21" ht="14" x14ac:dyDescent="0.3">
      <c r="A15" s="81"/>
      <c r="B15" s="82"/>
      <c r="C15" s="89"/>
      <c r="D15" s="82"/>
      <c r="E15" s="82"/>
      <c r="F15" s="82"/>
      <c r="G15" s="82"/>
      <c r="H15" s="69"/>
      <c r="I15" s="69"/>
      <c r="J15" s="69"/>
      <c r="K15" s="69"/>
      <c r="L15" s="69"/>
      <c r="M15" s="69"/>
    </row>
    <row r="16" spans="1:21" x14ac:dyDescent="0.35">
      <c r="A16" s="124" t="str">
        <f>'Gross Up Template_Sample'!B109</f>
        <v>Sample Cash Flow Mapping - Gross Up Methodology (v. 1.1) – This packet was last updated on April 28, 2025</v>
      </c>
    </row>
    <row r="17" spans="1:1" x14ac:dyDescent="0.35">
      <c r="A17" s="51"/>
    </row>
  </sheetData>
  <mergeCells count="3">
    <mergeCell ref="A7:B7"/>
    <mergeCell ref="C7:C8"/>
    <mergeCell ref="D7:G7"/>
  </mergeCells>
  <pageMargins left="0.7" right="0.7" top="0.75" bottom="0.75" header="0.3" footer="0.3"/>
  <pageSetup scale="38" orientation="landscape" r:id="rId1"/>
  <headerFooter>
    <oddHeader>&amp;L&amp;G&amp;C&amp;"Arial,Regular"Gross Up Methodology - Subscription Facility - Example 1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AF88715-E714-4CAB-B44A-399DC34E235E}">
          <x14:formula1>
            <xm:f>'Transaction Type Mapping'!$K$3:$K$15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5BD3-007A-47FE-A51E-8EF0E562211C}">
  <sheetPr>
    <tabColor theme="3" tint="0.749992370372631"/>
  </sheetPr>
  <dimension ref="A1:U19"/>
  <sheetViews>
    <sheetView showGridLines="0" zoomScale="80" zoomScaleNormal="80" zoomScalePageLayoutView="70" workbookViewId="0"/>
  </sheetViews>
  <sheetFormatPr defaultColWidth="24.1796875" defaultRowHeight="15.5" x14ac:dyDescent="0.35"/>
  <cols>
    <col min="1" max="1" width="23.54296875" style="84" customWidth="1"/>
    <col min="2" max="2" width="20.81640625" style="85" customWidth="1"/>
    <col min="3" max="3" width="89.453125" style="84" customWidth="1"/>
    <col min="4" max="7" width="30.7265625" style="84" customWidth="1"/>
    <col min="8" max="8" width="39.1796875" style="63" customWidth="1"/>
    <col min="9" max="9" width="25.90625" style="64" customWidth="1"/>
    <col min="10" max="10" width="24.1796875" style="64" customWidth="1"/>
    <col min="11" max="16384" width="24.1796875" style="64"/>
  </cols>
  <sheetData>
    <row r="1" spans="1:21" ht="20" x14ac:dyDescent="0.35">
      <c r="A1" s="99" t="s">
        <v>59</v>
      </c>
      <c r="B1" s="61"/>
      <c r="C1" s="62"/>
      <c r="D1" s="62"/>
      <c r="E1" s="62"/>
      <c r="F1" s="62"/>
      <c r="G1" s="120"/>
    </row>
    <row r="2" spans="1:21" ht="15.5" customHeight="1" x14ac:dyDescent="0.35">
      <c r="A2" s="171" t="s">
        <v>74</v>
      </c>
      <c r="B2" s="172">
        <v>45473</v>
      </c>
      <c r="C2" s="66"/>
      <c r="D2" s="67"/>
      <c r="E2" s="67"/>
      <c r="F2" s="67"/>
      <c r="G2" s="120"/>
    </row>
    <row r="3" spans="1:21" ht="15.5" customHeight="1" x14ac:dyDescent="0.35">
      <c r="A3" s="171" t="s">
        <v>75</v>
      </c>
      <c r="B3" s="173" t="s">
        <v>76</v>
      </c>
      <c r="C3" s="66"/>
      <c r="D3" s="67"/>
      <c r="E3" s="67"/>
      <c r="F3" s="67"/>
      <c r="G3" s="120"/>
    </row>
    <row r="4" spans="1:21" ht="15.5" customHeight="1" x14ac:dyDescent="0.35">
      <c r="A4" s="171" t="s">
        <v>77</v>
      </c>
      <c r="B4" s="174"/>
      <c r="C4" s="66"/>
      <c r="D4" s="67"/>
      <c r="E4" s="67"/>
      <c r="F4" s="67"/>
      <c r="G4" s="120"/>
    </row>
    <row r="5" spans="1:21" x14ac:dyDescent="0.35">
      <c r="A5" s="68"/>
      <c r="B5" s="65"/>
      <c r="C5" s="66"/>
      <c r="D5" s="67"/>
      <c r="E5" s="67"/>
      <c r="F5" s="67"/>
      <c r="G5" s="120"/>
    </row>
    <row r="6" spans="1:21" ht="16" thickBot="1" x14ac:dyDescent="0.4">
      <c r="A6" s="68" t="s">
        <v>60</v>
      </c>
      <c r="B6" s="65"/>
      <c r="C6" s="66"/>
      <c r="D6" s="67"/>
      <c r="E6" s="67"/>
      <c r="F6" s="67"/>
      <c r="G6" s="120"/>
    </row>
    <row r="7" spans="1:21" ht="15" customHeight="1" thickBot="1" x14ac:dyDescent="0.35">
      <c r="A7" s="207" t="s">
        <v>3</v>
      </c>
      <c r="B7" s="208"/>
      <c r="C7" s="193" t="s">
        <v>4</v>
      </c>
      <c r="D7" s="211" t="s">
        <v>5</v>
      </c>
      <c r="E7" s="211"/>
      <c r="F7" s="211"/>
      <c r="G7" s="212"/>
      <c r="H7" s="69"/>
      <c r="I7" s="69"/>
      <c r="J7" s="69"/>
      <c r="K7" s="69"/>
      <c r="L7" s="69"/>
      <c r="M7" s="69"/>
    </row>
    <row r="8" spans="1:21" ht="39.5" thickBot="1" x14ac:dyDescent="0.35">
      <c r="A8" s="70" t="s">
        <v>10</v>
      </c>
      <c r="B8" s="132" t="s">
        <v>11</v>
      </c>
      <c r="C8" s="194"/>
      <c r="D8" s="132" t="s">
        <v>12</v>
      </c>
      <c r="E8" s="132" t="s">
        <v>13</v>
      </c>
      <c r="F8" s="132" t="s">
        <v>12</v>
      </c>
      <c r="G8" s="131" t="s">
        <v>15</v>
      </c>
      <c r="H8" s="121" t="s">
        <v>16</v>
      </c>
      <c r="I8" s="122" t="s">
        <v>17</v>
      </c>
      <c r="J8" s="69"/>
      <c r="K8" s="69"/>
      <c r="L8" s="69"/>
      <c r="M8" s="69"/>
    </row>
    <row r="9" spans="1:21" ht="14.5" thickTop="1" x14ac:dyDescent="0.3">
      <c r="A9" s="77">
        <v>44757</v>
      </c>
      <c r="B9" s="100">
        <v>16000</v>
      </c>
      <c r="C9" s="78" t="s">
        <v>21</v>
      </c>
      <c r="D9" s="102">
        <v>0</v>
      </c>
      <c r="E9" s="102">
        <v>0</v>
      </c>
      <c r="F9" s="102">
        <v>-16000</v>
      </c>
      <c r="G9" s="110">
        <v>-16000</v>
      </c>
      <c r="H9" s="148" t="s">
        <v>57</v>
      </c>
      <c r="I9" s="127">
        <v>16000</v>
      </c>
      <c r="J9" s="69"/>
      <c r="K9" s="69"/>
      <c r="L9" s="69"/>
      <c r="M9" s="69"/>
    </row>
    <row r="10" spans="1:21" ht="14.5" x14ac:dyDescent="0.35">
      <c r="A10" s="86">
        <v>44849</v>
      </c>
      <c r="B10" s="108">
        <v>-10500</v>
      </c>
      <c r="C10" s="87" t="s">
        <v>21</v>
      </c>
      <c r="D10" s="109">
        <v>0</v>
      </c>
      <c r="E10" s="109">
        <v>0</v>
      </c>
      <c r="F10" s="109">
        <v>-10500</v>
      </c>
      <c r="G10" s="111">
        <v>-10500</v>
      </c>
      <c r="H10" s="148" t="s">
        <v>57</v>
      </c>
      <c r="I10" s="129">
        <v>26500</v>
      </c>
      <c r="J10" s="73"/>
      <c r="K10" s="73"/>
      <c r="L10" s="73"/>
      <c r="M10" s="73"/>
      <c r="N10" s="74"/>
      <c r="O10" s="74"/>
      <c r="P10" s="74"/>
      <c r="Q10" s="74"/>
    </row>
    <row r="11" spans="1:21" ht="97" customHeight="1" x14ac:dyDescent="0.35">
      <c r="A11" s="75">
        <v>44926</v>
      </c>
      <c r="B11" s="101">
        <v>100</v>
      </c>
      <c r="C11" s="76" t="s">
        <v>30</v>
      </c>
      <c r="D11" s="94">
        <v>100</v>
      </c>
      <c r="E11" s="94">
        <v>0</v>
      </c>
      <c r="F11" s="94">
        <v>100</v>
      </c>
      <c r="G11" s="98">
        <v>100</v>
      </c>
      <c r="H11" s="148" t="s">
        <v>103</v>
      </c>
      <c r="I11" s="127">
        <v>26500</v>
      </c>
      <c r="J11" s="73"/>
      <c r="K11" s="73"/>
      <c r="L11" s="73"/>
      <c r="M11" s="73"/>
      <c r="N11" s="74"/>
      <c r="O11" s="74"/>
      <c r="P11" s="74"/>
      <c r="Q11" s="74"/>
      <c r="R11" s="74"/>
      <c r="S11" s="74"/>
      <c r="T11" s="74"/>
      <c r="U11" s="74"/>
    </row>
    <row r="12" spans="1:21" ht="26" x14ac:dyDescent="0.3">
      <c r="A12" s="75">
        <v>45017</v>
      </c>
      <c r="B12" s="101">
        <v>-16000</v>
      </c>
      <c r="C12" s="76" t="s">
        <v>28</v>
      </c>
      <c r="D12" s="94">
        <v>-16000</v>
      </c>
      <c r="E12" s="94">
        <v>-16000</v>
      </c>
      <c r="F12" s="94">
        <v>-16000</v>
      </c>
      <c r="G12" s="98">
        <v>-16000</v>
      </c>
      <c r="H12" s="148" t="s">
        <v>32</v>
      </c>
      <c r="I12" s="128">
        <v>26500</v>
      </c>
      <c r="J12" s="69"/>
      <c r="K12" s="69"/>
      <c r="L12" s="69"/>
      <c r="M12" s="69"/>
    </row>
    <row r="13" spans="1:21" ht="26" x14ac:dyDescent="0.3">
      <c r="A13" s="77">
        <v>45019</v>
      </c>
      <c r="B13" s="100">
        <v>16000</v>
      </c>
      <c r="C13" s="78" t="s">
        <v>36</v>
      </c>
      <c r="D13" s="102">
        <v>0</v>
      </c>
      <c r="E13" s="102">
        <v>0</v>
      </c>
      <c r="F13" s="102">
        <v>16000</v>
      </c>
      <c r="G13" s="110">
        <v>16000</v>
      </c>
      <c r="H13" s="148" t="s">
        <v>37</v>
      </c>
      <c r="I13" s="127">
        <v>10500</v>
      </c>
      <c r="J13" s="69"/>
      <c r="K13" s="69"/>
      <c r="L13" s="69"/>
      <c r="M13" s="69"/>
    </row>
    <row r="14" spans="1:21" ht="26" x14ac:dyDescent="0.3">
      <c r="A14" s="86">
        <v>45473</v>
      </c>
      <c r="B14" s="108">
        <v>10500</v>
      </c>
      <c r="C14" s="87" t="s">
        <v>51</v>
      </c>
      <c r="D14" s="109">
        <v>0</v>
      </c>
      <c r="E14" s="109">
        <v>0</v>
      </c>
      <c r="F14" s="109">
        <v>10500</v>
      </c>
      <c r="G14" s="111">
        <v>10500</v>
      </c>
      <c r="H14" s="148" t="s">
        <v>61</v>
      </c>
      <c r="I14" s="130">
        <v>10500</v>
      </c>
      <c r="J14" s="73"/>
      <c r="K14" s="73"/>
      <c r="L14" s="73"/>
      <c r="M14" s="73"/>
    </row>
    <row r="15" spans="1:21" ht="14.5" thickBot="1" x14ac:dyDescent="0.35">
      <c r="A15" s="105">
        <v>45473</v>
      </c>
      <c r="B15" s="106" t="s">
        <v>58</v>
      </c>
      <c r="C15" s="23" t="s">
        <v>53</v>
      </c>
      <c r="D15" s="106" t="s">
        <v>58</v>
      </c>
      <c r="E15" s="106" t="s">
        <v>58</v>
      </c>
      <c r="F15" s="106" t="s">
        <v>58</v>
      </c>
      <c r="G15" s="112" t="s">
        <v>58</v>
      </c>
      <c r="H15" s="149"/>
      <c r="I15" s="88"/>
      <c r="J15" s="69"/>
      <c r="K15" s="69"/>
      <c r="L15" s="69"/>
      <c r="M15" s="69"/>
    </row>
    <row r="16" spans="1:21" ht="14" x14ac:dyDescent="0.3">
      <c r="A16" s="81"/>
      <c r="B16" s="82"/>
      <c r="C16" s="89"/>
      <c r="D16" s="82"/>
      <c r="E16" s="82"/>
      <c r="F16" s="82"/>
      <c r="G16" s="82"/>
      <c r="H16" s="69"/>
      <c r="I16" s="69"/>
      <c r="J16" s="69"/>
      <c r="K16" s="69"/>
      <c r="L16" s="69"/>
      <c r="M16" s="69"/>
    </row>
    <row r="17" spans="1:13" ht="14" x14ac:dyDescent="0.3">
      <c r="A17" s="81"/>
      <c r="B17" s="82"/>
      <c r="C17" s="89"/>
      <c r="D17" s="82"/>
      <c r="E17" s="82"/>
      <c r="F17" s="82"/>
      <c r="G17" s="82"/>
      <c r="H17" s="69"/>
      <c r="I17" s="69"/>
      <c r="J17" s="69"/>
      <c r="K17" s="69"/>
      <c r="L17" s="69"/>
      <c r="M17" s="69"/>
    </row>
    <row r="18" spans="1:13" x14ac:dyDescent="0.35">
      <c r="A18" s="124" t="str">
        <f>'Gross Up Template_Sample'!B109</f>
        <v>Sample Cash Flow Mapping - Gross Up Methodology (v. 1.1) – This packet was last updated on April 28, 2025</v>
      </c>
    </row>
    <row r="19" spans="1:13" x14ac:dyDescent="0.35">
      <c r="A19" s="51"/>
    </row>
  </sheetData>
  <mergeCells count="3">
    <mergeCell ref="A7:B7"/>
    <mergeCell ref="C7:C8"/>
    <mergeCell ref="D7:G7"/>
  </mergeCells>
  <pageMargins left="0.7" right="0.7" top="0.75" bottom="0.75" header="0.3" footer="0.3"/>
  <pageSetup scale="38" orientation="landscape" r:id="rId1"/>
  <headerFooter>
    <oddHeader>&amp;L&amp;G&amp;C&amp;"Arial,Regular"Gross Up Methodology - Subscription Facility - Example 2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AC92748-A815-48B0-BDC5-99AF5B562D8B}">
          <x14:formula1>
            <xm:f>'Transaction Type Mapping'!$K$3:$K$15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984D-E3A6-4663-80EE-562DA4C2409C}">
  <sheetPr>
    <pageSetUpPr fitToPage="1"/>
  </sheetPr>
  <dimension ref="A1:L41"/>
  <sheetViews>
    <sheetView showGridLines="0" zoomScale="80" zoomScaleNormal="80" workbookViewId="0">
      <selection sqref="A1:A2"/>
    </sheetView>
  </sheetViews>
  <sheetFormatPr defaultColWidth="16.7265625" defaultRowHeight="12.5" outlineLevelRow="1" x14ac:dyDescent="0.25"/>
  <cols>
    <col min="1" max="1" width="98.36328125" style="52" customWidth="1"/>
    <col min="2" max="3" width="20.453125" style="52" customWidth="1"/>
    <col min="4" max="4" width="21.54296875" style="52" customWidth="1"/>
    <col min="5" max="5" width="22.08984375" style="52" customWidth="1"/>
    <col min="6" max="7" width="20.453125" style="52" customWidth="1"/>
    <col min="8" max="8" width="21.81640625" style="52" customWidth="1"/>
    <col min="9" max="9" width="22.36328125" style="52" customWidth="1"/>
    <col min="10" max="10" width="16.7265625" style="52"/>
    <col min="11" max="11" width="16.7265625" style="52" customWidth="1"/>
    <col min="12" max="12" width="19.54296875" style="52" hidden="1" customWidth="1"/>
    <col min="13" max="16384" width="16.7265625" style="52"/>
  </cols>
  <sheetData>
    <row r="1" spans="1:12" ht="26.25" customHeight="1" x14ac:dyDescent="0.25">
      <c r="A1" s="213" t="s">
        <v>73</v>
      </c>
      <c r="B1" s="215" t="s">
        <v>8</v>
      </c>
      <c r="C1" s="216"/>
      <c r="D1" s="216"/>
      <c r="E1" s="217"/>
      <c r="F1" s="215" t="s">
        <v>9</v>
      </c>
      <c r="G1" s="216"/>
      <c r="H1" s="216"/>
      <c r="I1" s="217"/>
    </row>
    <row r="2" spans="1:12" ht="29.15" customHeight="1" thickBot="1" x14ac:dyDescent="0.3">
      <c r="A2" s="214"/>
      <c r="B2" s="155" t="s">
        <v>62</v>
      </c>
      <c r="C2" s="156" t="s">
        <v>63</v>
      </c>
      <c r="D2" s="156" t="s">
        <v>64</v>
      </c>
      <c r="E2" s="157" t="s">
        <v>65</v>
      </c>
      <c r="F2" s="155" t="s">
        <v>62</v>
      </c>
      <c r="G2" s="156" t="s">
        <v>63</v>
      </c>
      <c r="H2" s="156" t="s">
        <v>64</v>
      </c>
      <c r="I2" s="157" t="s">
        <v>65</v>
      </c>
    </row>
    <row r="3" spans="1:12" s="161" customFormat="1" x14ac:dyDescent="0.35">
      <c r="A3" s="167" t="s">
        <v>28</v>
      </c>
      <c r="B3" s="158" t="s">
        <v>66</v>
      </c>
      <c r="C3" s="159" t="s">
        <v>66</v>
      </c>
      <c r="D3" s="159" t="s">
        <v>27</v>
      </c>
      <c r="E3" s="160" t="s">
        <v>27</v>
      </c>
      <c r="F3" s="158" t="s">
        <v>66</v>
      </c>
      <c r="G3" s="159" t="s">
        <v>66</v>
      </c>
      <c r="H3" s="159" t="s">
        <v>27</v>
      </c>
      <c r="I3" s="160" t="s">
        <v>27</v>
      </c>
      <c r="L3" s="162" t="s">
        <v>28</v>
      </c>
    </row>
    <row r="4" spans="1:12" s="161" customFormat="1" outlineLevel="1" x14ac:dyDescent="0.35">
      <c r="A4" s="168" t="s">
        <v>78</v>
      </c>
      <c r="B4" s="163" t="s">
        <v>66</v>
      </c>
      <c r="C4" s="164" t="s">
        <v>66</v>
      </c>
      <c r="D4" s="164" t="s">
        <v>27</v>
      </c>
      <c r="E4" s="165" t="s">
        <v>27</v>
      </c>
      <c r="F4" s="163" t="s">
        <v>66</v>
      </c>
      <c r="G4" s="164" t="s">
        <v>66</v>
      </c>
      <c r="H4" s="164" t="s">
        <v>27</v>
      </c>
      <c r="I4" s="165" t="s">
        <v>27</v>
      </c>
      <c r="L4" s="162" t="s">
        <v>21</v>
      </c>
    </row>
    <row r="5" spans="1:12" s="161" customFormat="1" outlineLevel="1" x14ac:dyDescent="0.35">
      <c r="A5" s="168" t="s">
        <v>79</v>
      </c>
      <c r="B5" s="163" t="s">
        <v>66</v>
      </c>
      <c r="C5" s="164" t="s">
        <v>66</v>
      </c>
      <c r="D5" s="164" t="s">
        <v>27</v>
      </c>
      <c r="E5" s="165" t="s">
        <v>27</v>
      </c>
      <c r="F5" s="163" t="s">
        <v>66</v>
      </c>
      <c r="G5" s="164" t="s">
        <v>66</v>
      </c>
      <c r="H5" s="164" t="s">
        <v>27</v>
      </c>
      <c r="I5" s="165" t="s">
        <v>27</v>
      </c>
      <c r="L5" s="162" t="s">
        <v>36</v>
      </c>
    </row>
    <row r="6" spans="1:12" s="161" customFormat="1" outlineLevel="1" x14ac:dyDescent="0.35">
      <c r="A6" s="168" t="s">
        <v>80</v>
      </c>
      <c r="B6" s="163" t="s">
        <v>66</v>
      </c>
      <c r="C6" s="164" t="s">
        <v>66</v>
      </c>
      <c r="D6" s="164" t="s">
        <v>27</v>
      </c>
      <c r="E6" s="165" t="s">
        <v>27</v>
      </c>
      <c r="F6" s="163" t="s">
        <v>66</v>
      </c>
      <c r="G6" s="164" t="s">
        <v>66</v>
      </c>
      <c r="H6" s="164" t="s">
        <v>27</v>
      </c>
      <c r="I6" s="165" t="s">
        <v>27</v>
      </c>
      <c r="L6" s="162" t="s">
        <v>81</v>
      </c>
    </row>
    <row r="7" spans="1:12" s="161" customFormat="1" outlineLevel="1" x14ac:dyDescent="0.35">
      <c r="A7" s="168" t="s">
        <v>82</v>
      </c>
      <c r="B7" s="163" t="s">
        <v>66</v>
      </c>
      <c r="C7" s="164" t="s">
        <v>66</v>
      </c>
      <c r="D7" s="164" t="s">
        <v>27</v>
      </c>
      <c r="E7" s="165" t="s">
        <v>27</v>
      </c>
      <c r="F7" s="163" t="s">
        <v>66</v>
      </c>
      <c r="G7" s="164" t="s">
        <v>66</v>
      </c>
      <c r="H7" s="164" t="s">
        <v>27</v>
      </c>
      <c r="I7" s="165" t="s">
        <v>27</v>
      </c>
      <c r="L7" s="162" t="s">
        <v>41</v>
      </c>
    </row>
    <row r="8" spans="1:12" s="161" customFormat="1" outlineLevel="1" x14ac:dyDescent="0.35">
      <c r="A8" s="168" t="s">
        <v>83</v>
      </c>
      <c r="B8" s="163" t="s">
        <v>66</v>
      </c>
      <c r="C8" s="164" t="s">
        <v>66</v>
      </c>
      <c r="D8" s="164" t="s">
        <v>27</v>
      </c>
      <c r="E8" s="165" t="s">
        <v>27</v>
      </c>
      <c r="F8" s="163" t="s">
        <v>66</v>
      </c>
      <c r="G8" s="164" t="s">
        <v>66</v>
      </c>
      <c r="H8" s="164" t="s">
        <v>27</v>
      </c>
      <c r="I8" s="165" t="s">
        <v>27</v>
      </c>
      <c r="L8" s="162" t="s">
        <v>68</v>
      </c>
    </row>
    <row r="9" spans="1:12" s="161" customFormat="1" outlineLevel="1" x14ac:dyDescent="0.35">
      <c r="A9" s="168" t="s">
        <v>84</v>
      </c>
      <c r="B9" s="163" t="s">
        <v>66</v>
      </c>
      <c r="C9" s="164" t="s">
        <v>66</v>
      </c>
      <c r="D9" s="164" t="s">
        <v>27</v>
      </c>
      <c r="E9" s="165" t="s">
        <v>27</v>
      </c>
      <c r="F9" s="163" t="s">
        <v>66</v>
      </c>
      <c r="G9" s="164" t="s">
        <v>66</v>
      </c>
      <c r="H9" s="164" t="s">
        <v>27</v>
      </c>
      <c r="I9" s="165" t="s">
        <v>27</v>
      </c>
      <c r="L9" s="162" t="s">
        <v>69</v>
      </c>
    </row>
    <row r="10" spans="1:12" s="161" customFormat="1" x14ac:dyDescent="0.35">
      <c r="A10" s="169" t="s">
        <v>21</v>
      </c>
      <c r="B10" s="141"/>
      <c r="C10" s="139"/>
      <c r="D10" s="139"/>
      <c r="E10" s="140"/>
      <c r="F10" s="138" t="s">
        <v>66</v>
      </c>
      <c r="G10" s="136" t="s">
        <v>66</v>
      </c>
      <c r="H10" s="136" t="s">
        <v>27</v>
      </c>
      <c r="I10" s="137" t="s">
        <v>27</v>
      </c>
      <c r="L10" s="162" t="s">
        <v>24</v>
      </c>
    </row>
    <row r="11" spans="1:12" s="161" customFormat="1" outlineLevel="1" x14ac:dyDescent="0.35">
      <c r="A11" s="168" t="s">
        <v>85</v>
      </c>
      <c r="B11" s="166"/>
      <c r="C11" s="166"/>
      <c r="D11" s="166"/>
      <c r="E11" s="166"/>
      <c r="F11" s="163" t="s">
        <v>66</v>
      </c>
      <c r="G11" s="164" t="s">
        <v>66</v>
      </c>
      <c r="H11" s="164" t="s">
        <v>27</v>
      </c>
      <c r="I11" s="165" t="s">
        <v>27</v>
      </c>
      <c r="L11" s="162" t="s">
        <v>47</v>
      </c>
    </row>
    <row r="12" spans="1:12" s="161" customFormat="1" outlineLevel="1" x14ac:dyDescent="0.35">
      <c r="A12" s="168" t="s">
        <v>86</v>
      </c>
      <c r="B12" s="166"/>
      <c r="C12" s="166"/>
      <c r="D12" s="166"/>
      <c r="E12" s="166"/>
      <c r="F12" s="163" t="s">
        <v>66</v>
      </c>
      <c r="G12" s="164" t="s">
        <v>66</v>
      </c>
      <c r="H12" s="164" t="s">
        <v>27</v>
      </c>
      <c r="I12" s="165" t="s">
        <v>27</v>
      </c>
      <c r="L12" s="162" t="s">
        <v>30</v>
      </c>
    </row>
    <row r="13" spans="1:12" s="161" customFormat="1" x14ac:dyDescent="0.35">
      <c r="A13" s="169" t="s">
        <v>36</v>
      </c>
      <c r="B13" s="141"/>
      <c r="C13" s="139"/>
      <c r="D13" s="139"/>
      <c r="E13" s="140"/>
      <c r="F13" s="138" t="s">
        <v>66</v>
      </c>
      <c r="G13" s="136" t="s">
        <v>66</v>
      </c>
      <c r="H13" s="136" t="s">
        <v>67</v>
      </c>
      <c r="I13" s="137" t="s">
        <v>67</v>
      </c>
      <c r="L13" s="162" t="s">
        <v>49</v>
      </c>
    </row>
    <row r="14" spans="1:12" s="161" customFormat="1" outlineLevel="1" x14ac:dyDescent="0.35">
      <c r="A14" s="168" t="s">
        <v>87</v>
      </c>
      <c r="B14" s="141"/>
      <c r="C14" s="141"/>
      <c r="D14" s="139"/>
      <c r="E14" s="140"/>
      <c r="F14" s="163" t="s">
        <v>66</v>
      </c>
      <c r="G14" s="164" t="s">
        <v>66</v>
      </c>
      <c r="H14" s="164" t="s">
        <v>67</v>
      </c>
      <c r="I14" s="165" t="s">
        <v>67</v>
      </c>
      <c r="L14" s="162" t="s">
        <v>51</v>
      </c>
    </row>
    <row r="15" spans="1:12" s="161" customFormat="1" outlineLevel="1" x14ac:dyDescent="0.35">
      <c r="A15" s="168" t="s">
        <v>88</v>
      </c>
      <c r="B15" s="141"/>
      <c r="C15" s="141"/>
      <c r="D15" s="139"/>
      <c r="E15" s="140"/>
      <c r="F15" s="163" t="s">
        <v>66</v>
      </c>
      <c r="G15" s="164" t="s">
        <v>66</v>
      </c>
      <c r="H15" s="164" t="s">
        <v>67</v>
      </c>
      <c r="I15" s="165" t="s">
        <v>67</v>
      </c>
      <c r="L15" s="162" t="s">
        <v>53</v>
      </c>
    </row>
    <row r="16" spans="1:12" s="161" customFormat="1" x14ac:dyDescent="0.35">
      <c r="A16" s="169" t="s">
        <v>81</v>
      </c>
      <c r="B16" s="141"/>
      <c r="C16" s="136" t="s">
        <v>66</v>
      </c>
      <c r="D16" s="140"/>
      <c r="E16" s="137" t="s">
        <v>23</v>
      </c>
      <c r="F16" s="141"/>
      <c r="G16" s="136" t="s">
        <v>66</v>
      </c>
      <c r="H16" s="140"/>
      <c r="I16" s="137" t="s">
        <v>23</v>
      </c>
    </row>
    <row r="17" spans="1:9" s="161" customFormat="1" outlineLevel="1" x14ac:dyDescent="0.35">
      <c r="A17" s="168" t="s">
        <v>89</v>
      </c>
      <c r="B17" s="141"/>
      <c r="C17" s="164" t="s">
        <v>66</v>
      </c>
      <c r="D17" s="140"/>
      <c r="E17" s="165" t="s">
        <v>23</v>
      </c>
      <c r="F17" s="141"/>
      <c r="G17" s="164" t="s">
        <v>66</v>
      </c>
      <c r="H17" s="140"/>
      <c r="I17" s="165" t="s">
        <v>23</v>
      </c>
    </row>
    <row r="18" spans="1:9" s="161" customFormat="1" outlineLevel="1" x14ac:dyDescent="0.35">
      <c r="A18" s="168" t="s">
        <v>90</v>
      </c>
      <c r="B18" s="141"/>
      <c r="C18" s="164" t="s">
        <v>66</v>
      </c>
      <c r="D18" s="140"/>
      <c r="E18" s="165" t="s">
        <v>23</v>
      </c>
      <c r="F18" s="141"/>
      <c r="G18" s="164" t="s">
        <v>66</v>
      </c>
      <c r="H18" s="140"/>
      <c r="I18" s="165" t="s">
        <v>23</v>
      </c>
    </row>
    <row r="19" spans="1:9" s="161" customFormat="1" x14ac:dyDescent="0.35">
      <c r="A19" s="169" t="s">
        <v>41</v>
      </c>
      <c r="B19" s="138" t="s">
        <v>66</v>
      </c>
      <c r="C19" s="136" t="s">
        <v>66</v>
      </c>
      <c r="D19" s="136" t="s">
        <v>23</v>
      </c>
      <c r="E19" s="137" t="s">
        <v>23</v>
      </c>
      <c r="F19" s="138" t="s">
        <v>66</v>
      </c>
      <c r="G19" s="136" t="s">
        <v>66</v>
      </c>
      <c r="H19" s="136" t="s">
        <v>23</v>
      </c>
      <c r="I19" s="137" t="s">
        <v>23</v>
      </c>
    </row>
    <row r="20" spans="1:9" s="161" customFormat="1" outlineLevel="1" x14ac:dyDescent="0.35">
      <c r="A20" s="168" t="s">
        <v>91</v>
      </c>
      <c r="B20" s="163" t="s">
        <v>66</v>
      </c>
      <c r="C20" s="164" t="s">
        <v>66</v>
      </c>
      <c r="D20" s="164" t="s">
        <v>23</v>
      </c>
      <c r="E20" s="165" t="s">
        <v>23</v>
      </c>
      <c r="F20" s="163" t="s">
        <v>66</v>
      </c>
      <c r="G20" s="164" t="s">
        <v>66</v>
      </c>
      <c r="H20" s="164" t="s">
        <v>23</v>
      </c>
      <c r="I20" s="165" t="s">
        <v>23</v>
      </c>
    </row>
    <row r="21" spans="1:9" s="161" customFormat="1" outlineLevel="1" x14ac:dyDescent="0.35">
      <c r="A21" s="168" t="s">
        <v>92</v>
      </c>
      <c r="B21" s="163" t="s">
        <v>66</v>
      </c>
      <c r="C21" s="164" t="s">
        <v>66</v>
      </c>
      <c r="D21" s="164" t="s">
        <v>23</v>
      </c>
      <c r="E21" s="165" t="s">
        <v>23</v>
      </c>
      <c r="F21" s="163" t="s">
        <v>66</v>
      </c>
      <c r="G21" s="164" t="s">
        <v>66</v>
      </c>
      <c r="H21" s="164" t="s">
        <v>23</v>
      </c>
      <c r="I21" s="165" t="s">
        <v>23</v>
      </c>
    </row>
    <row r="22" spans="1:9" s="161" customFormat="1" outlineLevel="1" x14ac:dyDescent="0.35">
      <c r="A22" s="168" t="s">
        <v>93</v>
      </c>
      <c r="B22" s="163" t="s">
        <v>66</v>
      </c>
      <c r="C22" s="164" t="s">
        <v>66</v>
      </c>
      <c r="D22" s="164" t="s">
        <v>23</v>
      </c>
      <c r="E22" s="165" t="s">
        <v>23</v>
      </c>
      <c r="F22" s="163" t="s">
        <v>66</v>
      </c>
      <c r="G22" s="164" t="s">
        <v>66</v>
      </c>
      <c r="H22" s="164" t="s">
        <v>23</v>
      </c>
      <c r="I22" s="165" t="s">
        <v>23</v>
      </c>
    </row>
    <row r="23" spans="1:9" s="161" customFormat="1" outlineLevel="1" x14ac:dyDescent="0.35">
      <c r="A23" s="168" t="s">
        <v>94</v>
      </c>
      <c r="B23" s="163" t="s">
        <v>66</v>
      </c>
      <c r="C23" s="164" t="s">
        <v>66</v>
      </c>
      <c r="D23" s="164" t="s">
        <v>23</v>
      </c>
      <c r="E23" s="165" t="s">
        <v>23</v>
      </c>
      <c r="F23" s="163" t="s">
        <v>66</v>
      </c>
      <c r="G23" s="164" t="s">
        <v>66</v>
      </c>
      <c r="H23" s="164" t="s">
        <v>23</v>
      </c>
      <c r="I23" s="165" t="s">
        <v>23</v>
      </c>
    </row>
    <row r="24" spans="1:9" s="161" customFormat="1" outlineLevel="1" x14ac:dyDescent="0.35">
      <c r="A24" s="168" t="s">
        <v>95</v>
      </c>
      <c r="B24" s="163" t="s">
        <v>66</v>
      </c>
      <c r="C24" s="164" t="s">
        <v>66</v>
      </c>
      <c r="D24" s="164" t="s">
        <v>23</v>
      </c>
      <c r="E24" s="165" t="s">
        <v>23</v>
      </c>
      <c r="F24" s="163" t="s">
        <v>66</v>
      </c>
      <c r="G24" s="164" t="s">
        <v>66</v>
      </c>
      <c r="H24" s="164" t="s">
        <v>23</v>
      </c>
      <c r="I24" s="165" t="s">
        <v>23</v>
      </c>
    </row>
    <row r="25" spans="1:9" s="161" customFormat="1" x14ac:dyDescent="0.35">
      <c r="A25" s="169" t="s">
        <v>68</v>
      </c>
      <c r="B25" s="138" t="s">
        <v>66</v>
      </c>
      <c r="C25" s="136" t="s">
        <v>66</v>
      </c>
      <c r="D25" s="136" t="s">
        <v>23</v>
      </c>
      <c r="E25" s="137" t="s">
        <v>23</v>
      </c>
      <c r="F25" s="138" t="s">
        <v>66</v>
      </c>
      <c r="G25" s="136" t="s">
        <v>66</v>
      </c>
      <c r="H25" s="136" t="s">
        <v>23</v>
      </c>
      <c r="I25" s="137" t="s">
        <v>23</v>
      </c>
    </row>
    <row r="26" spans="1:9" s="161" customFormat="1" outlineLevel="1" x14ac:dyDescent="0.35">
      <c r="A26" s="168" t="s">
        <v>96</v>
      </c>
      <c r="B26" s="163" t="s">
        <v>66</v>
      </c>
      <c r="C26" s="164" t="s">
        <v>66</v>
      </c>
      <c r="D26" s="164" t="s">
        <v>23</v>
      </c>
      <c r="E26" s="165" t="s">
        <v>23</v>
      </c>
      <c r="F26" s="163" t="s">
        <v>66</v>
      </c>
      <c r="G26" s="164" t="s">
        <v>66</v>
      </c>
      <c r="H26" s="164" t="s">
        <v>23</v>
      </c>
      <c r="I26" s="165" t="s">
        <v>23</v>
      </c>
    </row>
    <row r="27" spans="1:9" s="161" customFormat="1" outlineLevel="1" x14ac:dyDescent="0.35">
      <c r="A27" s="168" t="s">
        <v>97</v>
      </c>
      <c r="B27" s="163" t="s">
        <v>66</v>
      </c>
      <c r="C27" s="164" t="s">
        <v>66</v>
      </c>
      <c r="D27" s="164" t="s">
        <v>23</v>
      </c>
      <c r="E27" s="165" t="s">
        <v>23</v>
      </c>
      <c r="F27" s="163" t="s">
        <v>66</v>
      </c>
      <c r="G27" s="164" t="s">
        <v>66</v>
      </c>
      <c r="H27" s="164" t="s">
        <v>23</v>
      </c>
      <c r="I27" s="165" t="s">
        <v>23</v>
      </c>
    </row>
    <row r="28" spans="1:9" s="161" customFormat="1" outlineLevel="1" x14ac:dyDescent="0.35">
      <c r="A28" s="168" t="s">
        <v>98</v>
      </c>
      <c r="B28" s="163" t="s">
        <v>66</v>
      </c>
      <c r="C28" s="164" t="s">
        <v>66</v>
      </c>
      <c r="D28" s="164" t="s">
        <v>23</v>
      </c>
      <c r="E28" s="165" t="s">
        <v>23</v>
      </c>
      <c r="F28" s="163" t="s">
        <v>66</v>
      </c>
      <c r="G28" s="164" t="s">
        <v>66</v>
      </c>
      <c r="H28" s="164" t="s">
        <v>23</v>
      </c>
      <c r="I28" s="165" t="s">
        <v>23</v>
      </c>
    </row>
    <row r="29" spans="1:9" s="161" customFormat="1" x14ac:dyDescent="0.35">
      <c r="A29" s="169" t="s">
        <v>69</v>
      </c>
      <c r="B29" s="138" t="s">
        <v>66</v>
      </c>
      <c r="C29" s="136" t="s">
        <v>66</v>
      </c>
      <c r="D29" s="136" t="s">
        <v>67</v>
      </c>
      <c r="E29" s="137" t="s">
        <v>67</v>
      </c>
      <c r="F29" s="138" t="s">
        <v>66</v>
      </c>
      <c r="G29" s="136" t="s">
        <v>66</v>
      </c>
      <c r="H29" s="136" t="s">
        <v>67</v>
      </c>
      <c r="I29" s="137" t="s">
        <v>67</v>
      </c>
    </row>
    <row r="30" spans="1:9" s="161" customFormat="1" outlineLevel="1" x14ac:dyDescent="0.35">
      <c r="A30" s="168" t="s">
        <v>99</v>
      </c>
      <c r="B30" s="163" t="s">
        <v>66</v>
      </c>
      <c r="C30" s="164" t="s">
        <v>66</v>
      </c>
      <c r="D30" s="164" t="s">
        <v>67</v>
      </c>
      <c r="E30" s="165" t="s">
        <v>67</v>
      </c>
      <c r="F30" s="163" t="s">
        <v>66</v>
      </c>
      <c r="G30" s="164" t="s">
        <v>66</v>
      </c>
      <c r="H30" s="164" t="s">
        <v>67</v>
      </c>
      <c r="I30" s="165" t="s">
        <v>67</v>
      </c>
    </row>
    <row r="31" spans="1:9" s="161" customFormat="1" outlineLevel="1" x14ac:dyDescent="0.35">
      <c r="A31" s="168" t="s">
        <v>100</v>
      </c>
      <c r="B31" s="163" t="s">
        <v>66</v>
      </c>
      <c r="C31" s="164" t="s">
        <v>66</v>
      </c>
      <c r="D31" s="164" t="s">
        <v>67</v>
      </c>
      <c r="E31" s="165" t="s">
        <v>67</v>
      </c>
      <c r="F31" s="163" t="s">
        <v>66</v>
      </c>
      <c r="G31" s="164" t="s">
        <v>66</v>
      </c>
      <c r="H31" s="164" t="s">
        <v>67</v>
      </c>
      <c r="I31" s="165" t="s">
        <v>67</v>
      </c>
    </row>
    <row r="32" spans="1:9" s="161" customFormat="1" x14ac:dyDescent="0.35">
      <c r="A32" s="169" t="s">
        <v>24</v>
      </c>
      <c r="B32" s="141"/>
      <c r="C32" s="138" t="s">
        <v>66</v>
      </c>
      <c r="D32" s="140"/>
      <c r="E32" s="142" t="s">
        <v>23</v>
      </c>
      <c r="F32" s="141"/>
      <c r="G32" s="138" t="s">
        <v>66</v>
      </c>
      <c r="H32" s="140"/>
      <c r="I32" s="142" t="s">
        <v>23</v>
      </c>
    </row>
    <row r="33" spans="1:9" s="161" customFormat="1" x14ac:dyDescent="0.35">
      <c r="A33" s="169" t="s">
        <v>47</v>
      </c>
      <c r="B33" s="141"/>
      <c r="C33" s="138" t="s">
        <v>66</v>
      </c>
      <c r="D33" s="139"/>
      <c r="E33" s="142" t="s">
        <v>23</v>
      </c>
      <c r="F33" s="141"/>
      <c r="G33" s="138" t="s">
        <v>66</v>
      </c>
      <c r="H33" s="139"/>
      <c r="I33" s="142" t="s">
        <v>23</v>
      </c>
    </row>
    <row r="34" spans="1:9" s="161" customFormat="1" x14ac:dyDescent="0.35">
      <c r="A34" s="169" t="s">
        <v>70</v>
      </c>
      <c r="B34" s="141"/>
      <c r="C34" s="134" t="s">
        <v>66</v>
      </c>
      <c r="D34" s="139"/>
      <c r="E34" s="137" t="s">
        <v>23</v>
      </c>
      <c r="F34" s="138" t="s">
        <v>66</v>
      </c>
      <c r="G34" s="138" t="s">
        <v>66</v>
      </c>
      <c r="H34" s="142" t="s">
        <v>23</v>
      </c>
      <c r="I34" s="142" t="s">
        <v>23</v>
      </c>
    </row>
    <row r="35" spans="1:9" s="161" customFormat="1" x14ac:dyDescent="0.35">
      <c r="A35" s="169" t="s">
        <v>49</v>
      </c>
      <c r="B35" s="141"/>
      <c r="C35" s="138" t="s">
        <v>66</v>
      </c>
      <c r="D35" s="139"/>
      <c r="E35" s="137" t="s">
        <v>23</v>
      </c>
      <c r="F35" s="141"/>
      <c r="G35" s="138" t="s">
        <v>66</v>
      </c>
      <c r="H35" s="139"/>
      <c r="I35" s="137" t="s">
        <v>23</v>
      </c>
    </row>
    <row r="36" spans="1:9" s="161" customFormat="1" x14ac:dyDescent="0.35">
      <c r="A36" s="169" t="s">
        <v>51</v>
      </c>
      <c r="B36" s="141"/>
      <c r="C36" s="139"/>
      <c r="D36" s="139"/>
      <c r="E36" s="140"/>
      <c r="F36" s="143" t="s">
        <v>66</v>
      </c>
      <c r="G36" s="144" t="s">
        <v>66</v>
      </c>
      <c r="H36" s="144" t="s">
        <v>23</v>
      </c>
      <c r="I36" s="142" t="s">
        <v>23</v>
      </c>
    </row>
    <row r="37" spans="1:9" s="161" customFormat="1" ht="13" thickBot="1" x14ac:dyDescent="0.4">
      <c r="A37" s="170" t="s">
        <v>53</v>
      </c>
      <c r="B37" s="147" t="s">
        <v>66</v>
      </c>
      <c r="C37" s="135" t="s">
        <v>66</v>
      </c>
      <c r="D37" s="145" t="s">
        <v>23</v>
      </c>
      <c r="E37" s="146" t="s">
        <v>23</v>
      </c>
      <c r="F37" s="147" t="s">
        <v>66</v>
      </c>
      <c r="G37" s="147" t="s">
        <v>66</v>
      </c>
      <c r="H37" s="145" t="s">
        <v>23</v>
      </c>
      <c r="I37" s="146" t="s">
        <v>23</v>
      </c>
    </row>
    <row r="40" spans="1:9" ht="13" x14ac:dyDescent="0.3">
      <c r="A40" s="126" t="str">
        <f>'Gross Up Template_Sample'!B109</f>
        <v>Sample Cash Flow Mapping - Gross Up Methodology (v. 1.1) – This packet was last updated on April 28, 2025</v>
      </c>
    </row>
    <row r="41" spans="1:9" x14ac:dyDescent="0.25">
      <c r="A41" s="51"/>
    </row>
  </sheetData>
  <mergeCells count="3">
    <mergeCell ref="A1:A2"/>
    <mergeCell ref="B1:E1"/>
    <mergeCell ref="F1:I1"/>
  </mergeCells>
  <pageMargins left="0.7" right="0.7" top="0.75" bottom="0.75" header="0.3" footer="0.3"/>
  <pageSetup scale="45" fitToHeight="0" orientation="landscape" horizontalDpi="300" verticalDpi="300" r:id="rId1"/>
  <headerFooter>
    <oddHeader>&amp;L&amp;G&amp;C&amp;"Arial,Regular"Gross Up Methodology - Transaction Type Mapping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Gross Up Template_Sample</vt:lpstr>
      <vt:lpstr>Subscription Facility_Example 1</vt:lpstr>
      <vt:lpstr>Subscription Facility_Example 2</vt:lpstr>
      <vt:lpstr>Transaction Type Mapping</vt:lpstr>
      <vt:lpstr>'Gross Up Template_Sample'!Print_Area</vt:lpstr>
      <vt:lpstr>'Subscription Facility_Example 1'!Print_Area</vt:lpstr>
      <vt:lpstr>'Subscription Facility_Example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Kisak</dc:creator>
  <cp:keywords/>
  <dc:description/>
  <cp:lastModifiedBy>Emily Kisak</cp:lastModifiedBy>
  <cp:revision/>
  <cp:lastPrinted>2025-01-21T19:44:53Z</cp:lastPrinted>
  <dcterms:created xsi:type="dcterms:W3CDTF">2024-11-07T13:13:44Z</dcterms:created>
  <dcterms:modified xsi:type="dcterms:W3CDTF">2025-04-28T14:18:04Z</dcterms:modified>
  <cp:category/>
  <cp:contentStatus/>
</cp:coreProperties>
</file>